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129_290_DVT_2016\Souteze_DVT_III_etapa\Lukavicky_potok\ZD\vykaz_vymer\"/>
    </mc:Choice>
  </mc:AlternateContent>
  <bookViews>
    <workbookView xWindow="0" yWindow="0" windowWidth="28800" windowHeight="12000"/>
  </bookViews>
  <sheets>
    <sheet name="Rekapitulace stavby" sheetId="1" r:id="rId1"/>
    <sheet name=" 1 - SO  01 Rekonstrukce ..." sheetId="2" r:id="rId2"/>
    <sheet name="2 - VON Vedlejší a ostatn..." sheetId="3" r:id="rId3"/>
    <sheet name="Pokyny pro vyplnění" sheetId="4" r:id="rId4"/>
  </sheets>
  <definedNames>
    <definedName name="_xlnm._FilterDatabase" localSheetId="1" hidden="1">' 1 - SO  01 Rekonstrukce ...'!$C$88:$K$307</definedName>
    <definedName name="_xlnm._FilterDatabase" localSheetId="2" hidden="1">'2 - VON Vedlejší a ostatn...'!$C$82:$K$166</definedName>
    <definedName name="_xlnm.Print_Titles" localSheetId="1">' 1 - SO  01 Rekonstrukce ...'!$88:$88</definedName>
    <definedName name="_xlnm.Print_Titles" localSheetId="2">'2 - VON Vedlejší a ostatn...'!$82:$82</definedName>
    <definedName name="_xlnm.Print_Titles" localSheetId="0">'Rekapitulace stavby'!$49:$49</definedName>
    <definedName name="_xlnm.Print_Area" localSheetId="1">' 1 - SO  01 Rekonstrukce ...'!$C$4:$J$36,' 1 - SO  01 Rekonstrukce ...'!$C$42:$J$70,' 1 - SO  01 Rekonstrukce ...'!$C$76:$K$307</definedName>
    <definedName name="_xlnm.Print_Area" localSheetId="2">'2 - VON Vedlejší a ostatn...'!$C$4:$J$36,'2 - VON Vedlejší a ostatn...'!$C$42:$J$64,'2 - VON Vedlejší a ostatn...'!$C$70:$K$166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61" i="3"/>
  <c r="BH161" i="3"/>
  <c r="BG161" i="3"/>
  <c r="BF161" i="3"/>
  <c r="T161" i="3"/>
  <c r="R161" i="3"/>
  <c r="P161" i="3"/>
  <c r="BK161" i="3"/>
  <c r="J161" i="3"/>
  <c r="BE161" i="3"/>
  <c r="BI155" i="3"/>
  <c r="BH155" i="3"/>
  <c r="BG155" i="3"/>
  <c r="BF155" i="3"/>
  <c r="T155" i="3"/>
  <c r="R155" i="3"/>
  <c r="P155" i="3"/>
  <c r="BK155" i="3"/>
  <c r="J155" i="3"/>
  <c r="BE155" i="3" s="1"/>
  <c r="BI151" i="3"/>
  <c r="BH151" i="3"/>
  <c r="BG151" i="3"/>
  <c r="BF151" i="3"/>
  <c r="T151" i="3"/>
  <c r="R151" i="3"/>
  <c r="R130" i="3" s="1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 s="1"/>
  <c r="BI145" i="3"/>
  <c r="BH145" i="3"/>
  <c r="BG145" i="3"/>
  <c r="BF145" i="3"/>
  <c r="T145" i="3"/>
  <c r="R145" i="3"/>
  <c r="P145" i="3"/>
  <c r="BK145" i="3"/>
  <c r="J145" i="3"/>
  <c r="BE145" i="3"/>
  <c r="BI142" i="3"/>
  <c r="BH142" i="3"/>
  <c r="BG142" i="3"/>
  <c r="BF142" i="3"/>
  <c r="T142" i="3"/>
  <c r="R142" i="3"/>
  <c r="P142" i="3"/>
  <c r="BK142" i="3"/>
  <c r="BK130" i="3" s="1"/>
  <c r="J130" i="3" s="1"/>
  <c r="J63" i="3" s="1"/>
  <c r="J142" i="3"/>
  <c r="BE142" i="3" s="1"/>
  <c r="BI136" i="3"/>
  <c r="BH136" i="3"/>
  <c r="BG136" i="3"/>
  <c r="BF136" i="3"/>
  <c r="T136" i="3"/>
  <c r="R136" i="3"/>
  <c r="P136" i="3"/>
  <c r="BK136" i="3"/>
  <c r="J136" i="3"/>
  <c r="BE136" i="3"/>
  <c r="BI131" i="3"/>
  <c r="BH131" i="3"/>
  <c r="BG131" i="3"/>
  <c r="BF131" i="3"/>
  <c r="T131" i="3"/>
  <c r="T130" i="3"/>
  <c r="R131" i="3"/>
  <c r="P131" i="3"/>
  <c r="P130" i="3"/>
  <c r="BK131" i="3"/>
  <c r="J131" i="3"/>
  <c r="BE131" i="3" s="1"/>
  <c r="BI127" i="3"/>
  <c r="BH127" i="3"/>
  <c r="BG127" i="3"/>
  <c r="BF127" i="3"/>
  <c r="T127" i="3"/>
  <c r="R127" i="3"/>
  <c r="P127" i="3"/>
  <c r="BK127" i="3"/>
  <c r="BK123" i="3" s="1"/>
  <c r="J123" i="3" s="1"/>
  <c r="J62" i="3" s="1"/>
  <c r="J127" i="3"/>
  <c r="BE127" i="3"/>
  <c r="BI124" i="3"/>
  <c r="BH124" i="3"/>
  <c r="BG124" i="3"/>
  <c r="BF124" i="3"/>
  <c r="T124" i="3"/>
  <c r="T123" i="3"/>
  <c r="R124" i="3"/>
  <c r="R123" i="3"/>
  <c r="P124" i="3"/>
  <c r="P123" i="3"/>
  <c r="BK124" i="3"/>
  <c r="J124" i="3"/>
  <c r="BE124" i="3" s="1"/>
  <c r="BI120" i="3"/>
  <c r="BH120" i="3"/>
  <c r="BG120" i="3"/>
  <c r="BF120" i="3"/>
  <c r="T120" i="3"/>
  <c r="R120" i="3"/>
  <c r="R111" i="3" s="1"/>
  <c r="P120" i="3"/>
  <c r="BK120" i="3"/>
  <c r="J120" i="3"/>
  <c r="BE120" i="3"/>
  <c r="BI116" i="3"/>
  <c r="BH116" i="3"/>
  <c r="BG116" i="3"/>
  <c r="BF116" i="3"/>
  <c r="T116" i="3"/>
  <c r="R116" i="3"/>
  <c r="P116" i="3"/>
  <c r="BK116" i="3"/>
  <c r="BK111" i="3" s="1"/>
  <c r="J111" i="3" s="1"/>
  <c r="J61" i="3" s="1"/>
  <c r="J116" i="3"/>
  <c r="BE116" i="3"/>
  <c r="BI112" i="3"/>
  <c r="BH112" i="3"/>
  <c r="BG112" i="3"/>
  <c r="BF112" i="3"/>
  <c r="T112" i="3"/>
  <c r="T111" i="3"/>
  <c r="R112" i="3"/>
  <c r="P112" i="3"/>
  <c r="P111" i="3"/>
  <c r="BK112" i="3"/>
  <c r="J112" i="3"/>
  <c r="BE112" i="3" s="1"/>
  <c r="BI105" i="3"/>
  <c r="BH105" i="3"/>
  <c r="BG105" i="3"/>
  <c r="BF105" i="3"/>
  <c r="T105" i="3"/>
  <c r="R105" i="3"/>
  <c r="P105" i="3"/>
  <c r="BK105" i="3"/>
  <c r="J105" i="3"/>
  <c r="BE105" i="3"/>
  <c r="BI90" i="3"/>
  <c r="BH90" i="3"/>
  <c r="BG90" i="3"/>
  <c r="BF90" i="3"/>
  <c r="T90" i="3"/>
  <c r="T89" i="3"/>
  <c r="T88" i="3" s="1"/>
  <c r="R90" i="3"/>
  <c r="R89" i="3" s="1"/>
  <c r="P90" i="3"/>
  <c r="P89" i="3"/>
  <c r="P88" i="3" s="1"/>
  <c r="BK90" i="3"/>
  <c r="BK89" i="3" s="1"/>
  <c r="J90" i="3"/>
  <c r="BE90" i="3"/>
  <c r="BI86" i="3"/>
  <c r="F34" i="3"/>
  <c r="BD53" i="1" s="1"/>
  <c r="BH86" i="3"/>
  <c r="BG86" i="3"/>
  <c r="F32" i="3"/>
  <c r="BB53" i="1" s="1"/>
  <c r="BF86" i="3"/>
  <c r="T86" i="3"/>
  <c r="T85" i="3"/>
  <c r="T84" i="3" s="1"/>
  <c r="T83" i="3" s="1"/>
  <c r="R86" i="3"/>
  <c r="R85" i="3"/>
  <c r="R84" i="3" s="1"/>
  <c r="P86" i="3"/>
  <c r="P85" i="3"/>
  <c r="P84" i="3" s="1"/>
  <c r="P83" i="3"/>
  <c r="AU53" i="1" s="1"/>
  <c r="BK86" i="3"/>
  <c r="BK85" i="3" s="1"/>
  <c r="BK84" i="3" s="1"/>
  <c r="J86" i="3"/>
  <c r="BE86" i="3" s="1"/>
  <c r="J30" i="3" s="1"/>
  <c r="AV53" i="1" s="1"/>
  <c r="J79" i="3"/>
  <c r="F79" i="3"/>
  <c r="F77" i="3"/>
  <c r="E75" i="3"/>
  <c r="J51" i="3"/>
  <c r="F51" i="3"/>
  <c r="F49" i="3"/>
  <c r="E47" i="3"/>
  <c r="J18" i="3"/>
  <c r="E18" i="3"/>
  <c r="F80" i="3" s="1"/>
  <c r="F52" i="3"/>
  <c r="J17" i="3"/>
  <c r="J12" i="3"/>
  <c r="J77" i="3" s="1"/>
  <c r="J49" i="3"/>
  <c r="E7" i="3"/>
  <c r="E45" i="3" s="1"/>
  <c r="E73" i="3"/>
  <c r="AY52" i="1"/>
  <c r="AX52" i="1"/>
  <c r="BI306" i="2"/>
  <c r="BH306" i="2"/>
  <c r="BG306" i="2"/>
  <c r="BF306" i="2"/>
  <c r="T306" i="2"/>
  <c r="R306" i="2"/>
  <c r="P306" i="2"/>
  <c r="BK306" i="2"/>
  <c r="J306" i="2"/>
  <c r="BE306" i="2" s="1"/>
  <c r="BI301" i="2"/>
  <c r="BH301" i="2"/>
  <c r="BG301" i="2"/>
  <c r="BF301" i="2"/>
  <c r="T301" i="2"/>
  <c r="T300" i="2" s="1"/>
  <c r="R301" i="2"/>
  <c r="R300" i="2" s="1"/>
  <c r="P301" i="2"/>
  <c r="P300" i="2" s="1"/>
  <c r="BK301" i="2"/>
  <c r="BK300" i="2" s="1"/>
  <c r="J300" i="2" s="1"/>
  <c r="J69" i="2" s="1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87" i="2"/>
  <c r="BH287" i="2"/>
  <c r="BG287" i="2"/>
  <c r="BF287" i="2"/>
  <c r="T287" i="2"/>
  <c r="T286" i="2" s="1"/>
  <c r="R287" i="2"/>
  <c r="R286" i="2" s="1"/>
  <c r="P287" i="2"/>
  <c r="BK287" i="2"/>
  <c r="BK286" i="2" s="1"/>
  <c r="J286" i="2"/>
  <c r="J68" i="2" s="1"/>
  <c r="J287" i="2"/>
  <c r="BE287" i="2" s="1"/>
  <c r="BI284" i="2"/>
  <c r="BH284" i="2"/>
  <c r="BG284" i="2"/>
  <c r="BF284" i="2"/>
  <c r="T284" i="2"/>
  <c r="T283" i="2" s="1"/>
  <c r="R284" i="2"/>
  <c r="R283" i="2"/>
  <c r="R282" i="2" s="1"/>
  <c r="P284" i="2"/>
  <c r="P283" i="2" s="1"/>
  <c r="BK284" i="2"/>
  <c r="BK283" i="2" s="1"/>
  <c r="J283" i="2" s="1"/>
  <c r="J67" i="2" s="1"/>
  <c r="BK282" i="2"/>
  <c r="J282" i="2" s="1"/>
  <c r="J66" i="2" s="1"/>
  <c r="J284" i="2"/>
  <c r="BE284" i="2" s="1"/>
  <c r="BI281" i="2"/>
  <c r="BH281" i="2"/>
  <c r="BG281" i="2"/>
  <c r="BF281" i="2"/>
  <c r="T281" i="2"/>
  <c r="T280" i="2" s="1"/>
  <c r="R281" i="2"/>
  <c r="R280" i="2" s="1"/>
  <c r="P281" i="2"/>
  <c r="P280" i="2" s="1"/>
  <c r="BK281" i="2"/>
  <c r="BK280" i="2" s="1"/>
  <c r="J280" i="2" s="1"/>
  <c r="J65" i="2" s="1"/>
  <c r="J281" i="2"/>
  <c r="BE281" i="2"/>
  <c r="BI275" i="2"/>
  <c r="BH275" i="2"/>
  <c r="BG275" i="2"/>
  <c r="BF275" i="2"/>
  <c r="T275" i="2"/>
  <c r="T274" i="2" s="1"/>
  <c r="R275" i="2"/>
  <c r="R274" i="2" s="1"/>
  <c r="P275" i="2"/>
  <c r="P274" i="2" s="1"/>
  <c r="BK275" i="2"/>
  <c r="BK274" i="2" s="1"/>
  <c r="J274" i="2" s="1"/>
  <c r="J64" i="2" s="1"/>
  <c r="J275" i="2"/>
  <c r="BE275" i="2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T261" i="2" s="1"/>
  <c r="R262" i="2"/>
  <c r="R261" i="2" s="1"/>
  <c r="P262" i="2"/>
  <c r="BK262" i="2"/>
  <c r="BK261" i="2" s="1"/>
  <c r="J261" i="2"/>
  <c r="J63" i="2" s="1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R233" i="2"/>
  <c r="P234" i="2"/>
  <c r="P233" i="2" s="1"/>
  <c r="BK234" i="2"/>
  <c r="BK233" i="2"/>
  <c r="J233" i="2"/>
  <c r="J62" i="2" s="1"/>
  <c r="J234" i="2"/>
  <c r="BE234" i="2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4" i="2"/>
  <c r="BH214" i="2"/>
  <c r="BG214" i="2"/>
  <c r="BF214" i="2"/>
  <c r="T214" i="2"/>
  <c r="R214" i="2"/>
  <c r="P214" i="2"/>
  <c r="BK214" i="2"/>
  <c r="J214" i="2"/>
  <c r="BE214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R201" i="2" s="1"/>
  <c r="P202" i="2"/>
  <c r="BK202" i="2"/>
  <c r="BK201" i="2" s="1"/>
  <c r="J201" i="2" s="1"/>
  <c r="J61" i="2" s="1"/>
  <c r="J202" i="2"/>
  <c r="BE202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 s="1"/>
  <c r="BI179" i="2"/>
  <c r="BH179" i="2"/>
  <c r="BG179" i="2"/>
  <c r="BF179" i="2"/>
  <c r="T179" i="2"/>
  <c r="R179" i="2"/>
  <c r="P179" i="2"/>
  <c r="BK179" i="2"/>
  <c r="J179" i="2"/>
  <c r="BE179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R165" i="2"/>
  <c r="P166" i="2"/>
  <c r="P165" i="2" s="1"/>
  <c r="BK166" i="2"/>
  <c r="BK165" i="2"/>
  <c r="J165" i="2"/>
  <c r="J60" i="2" s="1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T158" i="2" s="1"/>
  <c r="R159" i="2"/>
  <c r="R158" i="2"/>
  <c r="P159" i="2"/>
  <c r="BK159" i="2"/>
  <c r="BK158" i="2"/>
  <c r="J158" i="2"/>
  <c r="J59" i="2" s="1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 s="1"/>
  <c r="BI142" i="2"/>
  <c r="BH142" i="2"/>
  <c r="BG142" i="2"/>
  <c r="BF142" i="2"/>
  <c r="T142" i="2"/>
  <c r="R142" i="2"/>
  <c r="P142" i="2"/>
  <c r="BK142" i="2"/>
  <c r="J142" i="2"/>
  <c r="BE142" i="2"/>
  <c r="BI138" i="2"/>
  <c r="BH138" i="2"/>
  <c r="BG138" i="2"/>
  <c r="BF138" i="2"/>
  <c r="T138" i="2"/>
  <c r="R138" i="2"/>
  <c r="P138" i="2"/>
  <c r="BK138" i="2"/>
  <c r="J138" i="2"/>
  <c r="BE138" i="2" s="1"/>
  <c r="BI131" i="2"/>
  <c r="BH131" i="2"/>
  <c r="BG131" i="2"/>
  <c r="BF131" i="2"/>
  <c r="T131" i="2"/>
  <c r="R131" i="2"/>
  <c r="P131" i="2"/>
  <c r="BK131" i="2"/>
  <c r="J131" i="2"/>
  <c r="BE131" i="2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R94" i="2"/>
  <c r="P94" i="2"/>
  <c r="BK94" i="2"/>
  <c r="J94" i="2"/>
  <c r="BE94" i="2" s="1"/>
  <c r="BI92" i="2"/>
  <c r="BH92" i="2"/>
  <c r="F33" i="2" s="1"/>
  <c r="BC52" i="1" s="1"/>
  <c r="BG92" i="2"/>
  <c r="BF92" i="2"/>
  <c r="F31" i="2" s="1"/>
  <c r="BA52" i="1" s="1"/>
  <c r="J31" i="2"/>
  <c r="AW52" i="1" s="1"/>
  <c r="T92" i="2"/>
  <c r="T91" i="2" s="1"/>
  <c r="R92" i="2"/>
  <c r="R91" i="2" s="1"/>
  <c r="P92" i="2"/>
  <c r="BK92" i="2"/>
  <c r="BK91" i="2" s="1"/>
  <c r="J91" i="2" s="1"/>
  <c r="J58" i="2" s="1"/>
  <c r="J92" i="2"/>
  <c r="BE92" i="2"/>
  <c r="J85" i="2"/>
  <c r="F85" i="2"/>
  <c r="F83" i="2"/>
  <c r="E81" i="2"/>
  <c r="J51" i="2"/>
  <c r="F51" i="2"/>
  <c r="F49" i="2"/>
  <c r="E47" i="2"/>
  <c r="J18" i="2"/>
  <c r="E18" i="2"/>
  <c r="F86" i="2" s="1"/>
  <c r="J17" i="2"/>
  <c r="J12" i="2"/>
  <c r="J83" i="2" s="1"/>
  <c r="E7" i="2"/>
  <c r="AS51" i="1"/>
  <c r="L47" i="1"/>
  <c r="AM46" i="1"/>
  <c r="L46" i="1"/>
  <c r="AM44" i="1"/>
  <c r="L44" i="1"/>
  <c r="L42" i="1"/>
  <c r="L41" i="1"/>
  <c r="P158" i="2" l="1"/>
  <c r="BK88" i="3"/>
  <c r="J88" i="3" s="1"/>
  <c r="J59" i="3" s="1"/>
  <c r="E79" i="2"/>
  <c r="E45" i="2"/>
  <c r="P91" i="2"/>
  <c r="P90" i="2" s="1"/>
  <c r="T201" i="2"/>
  <c r="P201" i="2"/>
  <c r="P261" i="2"/>
  <c r="T282" i="2"/>
  <c r="P286" i="2"/>
  <c r="P282" i="2" s="1"/>
  <c r="J85" i="3"/>
  <c r="J58" i="3" s="1"/>
  <c r="J31" i="3"/>
  <c r="AW53" i="1" s="1"/>
  <c r="AT53" i="1" s="1"/>
  <c r="F31" i="3"/>
  <c r="BA53" i="1" s="1"/>
  <c r="BA51" i="1" s="1"/>
  <c r="F33" i="3"/>
  <c r="BC53" i="1" s="1"/>
  <c r="BC51" i="1" s="1"/>
  <c r="J30" i="2"/>
  <c r="AV52" i="1" s="1"/>
  <c r="AT52" i="1" s="1"/>
  <c r="F30" i="2"/>
  <c r="AZ52" i="1" s="1"/>
  <c r="AZ51" i="1" s="1"/>
  <c r="BK90" i="2"/>
  <c r="R90" i="2"/>
  <c r="R89" i="2" s="1"/>
  <c r="F32" i="2"/>
  <c r="BB52" i="1" s="1"/>
  <c r="BB51" i="1" s="1"/>
  <c r="F34" i="2"/>
  <c r="BD52" i="1" s="1"/>
  <c r="BD51" i="1" s="1"/>
  <c r="W30" i="1" s="1"/>
  <c r="T165" i="2"/>
  <c r="T90" i="2" s="1"/>
  <c r="T89" i="2" s="1"/>
  <c r="T233" i="2"/>
  <c r="F30" i="3"/>
  <c r="AZ53" i="1" s="1"/>
  <c r="J84" i="3"/>
  <c r="J57" i="3" s="1"/>
  <c r="BK83" i="3"/>
  <c r="J83" i="3" s="1"/>
  <c r="J89" i="3"/>
  <c r="J60" i="3" s="1"/>
  <c r="R88" i="3"/>
  <c r="R83" i="3" s="1"/>
  <c r="J49" i="2"/>
  <c r="F52" i="2"/>
  <c r="J90" i="2" l="1"/>
  <c r="J57" i="2" s="1"/>
  <c r="BK89" i="2"/>
  <c r="J89" i="2" s="1"/>
  <c r="W26" i="1"/>
  <c r="AV51" i="1"/>
  <c r="J56" i="3"/>
  <c r="J27" i="3"/>
  <c r="P89" i="2"/>
  <c r="AU52" i="1" s="1"/>
  <c r="AU51" i="1" s="1"/>
  <c r="W27" i="1"/>
  <c r="AW51" i="1"/>
  <c r="AK27" i="1" s="1"/>
  <c r="AX51" i="1"/>
  <c r="W28" i="1"/>
  <c r="W29" i="1"/>
  <c r="AY51" i="1"/>
  <c r="AK26" i="1" l="1"/>
  <c r="AT51" i="1"/>
  <c r="AG53" i="1"/>
  <c r="AN53" i="1" s="1"/>
  <c r="J36" i="3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<sst xmlns="http://schemas.openxmlformats.org/spreadsheetml/2006/main" count="4109" uniqueCount="888">
  <si>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</si>
  <si>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</si>
  <si>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</si>
  <si>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</si>
  <si>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</si>
  <si>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</si>
  <si>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</si>
  <si>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{404c45b1-b24d-4d72-bd84-24f856ea9557}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</si>
  <si>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</si>
  <si>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</si>
  <si>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</si>
  <si>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</si>
  <si>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</si>
  <si>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</si>
  <si>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</si>
  <si>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</si>
  <si>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M16/078RZ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</si>
  <si>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</si>
  <si>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</si>
  <si>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Lukavický potok, 10100958, Letohrad, 1,000 - 1,750, rekonstrukce koryta</t>
  </si>
  <si>
    <t>KSO:</t>
  </si>
  <si>
    <t>833 21 29</t>
  </si>
  <si>
    <t>CC-CZ:</t>
  </si>
  <si>
    <t>24208</t>
  </si>
  <si>
    <t>Místo:</t>
  </si>
  <si>
    <t>Letohrad</t>
  </si>
  <si>
    <t>Datum:</t>
  </si>
  <si>
    <t>22. 2. 2017</t>
  </si>
  <si>
    <t>Zadavatel:</t>
  </si>
  <si>
    <t>IČ:</t>
  </si>
  <si>
    <t/>
  </si>
  <si>
    <t>Povodí Labe,státní podnik,Víta Nejedlého 951, HK 3</t>
  </si>
  <si>
    <t>DIČ:</t>
  </si>
  <si>
    <t>Uchazeč:</t>
  </si>
  <si>
    <t>Vyplň údaj</t>
  </si>
  <si>
    <t>Projektant:</t>
  </si>
  <si>
    <t>Multiaqua, s.r.o.,Veverkova 1343, HK2</t>
  </si>
  <si>
    <t>True</t>
  </si>
  <si>
    <t>Poznámka:</t>
  </si>
  <si>
    <t>Předpokládaná cena projektovaného objektu stavby byla stanovena pomocí položkového rozpočtu z aktuální databáze cenové soustavy od firmy ÚRS Praha, a.s., pomocí programu KROS 4 CÚ 2017 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</si>
  <si>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</si>
  <si>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</si>
  <si>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</si>
  <si>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</si>
  <si>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</si>
  <si>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</si>
  <si>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</si>
  <si>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</si>
  <si>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</si>
  <si>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</si>
  <si>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</si>
  <si>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</si>
  <si>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</si>
  <si>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</si>
  <si>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</si>
  <si>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</si>
  <si>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</si>
  <si>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</si>
  <si>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</si>
  <si>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</si>
  <si>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</si>
  <si>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</si>
  <si>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</si>
  <si>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</si>
  <si>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</si>
  <si>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</si>
  <si>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</si>
  <si>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</si>
  <si>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</si>
  <si>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</si>
  <si>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</si>
  <si>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</si>
  <si>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</si>
  <si>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</si>
  <si>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</si>
  <si>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</si>
  <si>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</si>
  <si>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</si>
  <si>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</si>
  <si>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1</t>
  </si>
  <si>
    <t>SO  01 Rekonstrukce koryta ř. km 1,300 - 1,525</t>
  </si>
  <si>
    <t>STA</t>
  </si>
  <si>
    <t>1</t>
  </si>
  <si>
    <t>{a41825f9-5796-41f5-be66-09a86922a670}</t>
  </si>
  <si>
    <t>2</t>
  </si>
  <si>
    <t>VON Vedlejší a ostatní náklady</t>
  </si>
  <si>
    <t>{a68e139e-556f-456f-98e5-40582a923249}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</si>
  <si>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</si>
  <si>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</si>
  <si>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</si>
  <si>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</si>
  <si>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</si>
  <si>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</si>
  <si>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</si>
  <si>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1 - SO  01 Rekonstrukce koryta ř. km 1,300 - 1,525</t>
  </si>
  <si>
    <t>Předpokládaná cena projektovaného objektu stavby byla stanovena pomocí položkového rozpočtu z aktuální databáze cenové soustavy od firmy ÚRS Praha, a.s., pomocí programu KROS 4 CÚ 2017 I. Neomezený dálkový přístup k Katalogům ÚRS Praha a.s. naleznete na adrese: http:/www.cs-urs.cz.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</si>
  <si>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</si>
  <si>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</si>
  <si>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</si>
  <si>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</si>
  <si>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</si>
  <si>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</si>
  <si>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</si>
  <si>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</si>
  <si>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</si>
  <si>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</si>
  <si>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</si>
  <si>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</si>
  <si>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</si>
  <si>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</si>
  <si>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</si>
  <si>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</si>
  <si>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</si>
  <si>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</si>
  <si>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</si>
  <si>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</si>
  <si>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</si>
  <si>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</si>
  <si>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</si>
  <si>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</si>
  <si>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</si>
  <si>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</si>
  <si>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</si>
  <si>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</si>
  <si>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</si>
  <si>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</si>
  <si>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</si>
  <si>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</si>
  <si>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</si>
  <si>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</si>
  <si>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</si>
  <si>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</si>
  <si>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</si>
  <si>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</si>
  <si>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</si>
  <si>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</si>
  <si>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2017 01</t>
  </si>
  <si>
    <t>4</t>
  </si>
  <si>
    <t>32017030</t>
  </si>
  <si>
    <t>VV</t>
  </si>
  <si>
    <t>120,0*0,3 "odstranění stávajícího záhozu na PB, dle TZ</t>
  </si>
  <si>
    <t>115000000R</t>
  </si>
  <si>
    <t>Jímkování, převedení vody a čerpání</t>
  </si>
  <si>
    <t>kpl</t>
  </si>
  <si>
    <t>1850410229</t>
  </si>
  <si>
    <t>P</t>
  </si>
  <si>
    <t>Poznámka k položce:
Položka obsahuje jímkování, čerpání vody a převedení vody potrubím nebo žlabem.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</si>
  <si>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</si>
  <si>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</si>
  <si>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</si>
  <si>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1021691115</t>
  </si>
  <si>
    <t>8,0 "nosník  kabelů</t>
  </si>
  <si>
    <t>5</t>
  </si>
  <si>
    <t>120901113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</si>
  <si>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</si>
  <si>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-1223901671</t>
  </si>
  <si>
    <t>(2,7+1,9)*0,3*1,2 "u kanalizačních výústí, dle TZ</t>
  </si>
  <si>
    <t>6</t>
  </si>
  <si>
    <t>121101101</t>
  </si>
  <si>
    <t>Sejmutí ornice nebo lesní půdy s vodorovným přemístěním na hromady v místě upotřebení nebo na dočasné či trvalé skládky se složením, na vzdálenost do 50 m</t>
  </si>
  <si>
    <t>333858475</t>
  </si>
  <si>
    <t>241,0*0,1 " pro pohumusování</t>
  </si>
  <si>
    <t>7</t>
  </si>
  <si>
    <t>124203101</t>
  </si>
  <si>
    <t>Vykopávky pro koryta vodotečí s přehozením výkopku na vzdálenost do 3 m nebo s naložením na dopravní prostředek v hornině tř. 3 do 1 000 m3</t>
  </si>
  <si>
    <t>2139251202</t>
  </si>
  <si>
    <t>532,6 "příl.01.4</t>
  </si>
  <si>
    <t>-24,10 "odečet ornice</t>
  </si>
  <si>
    <t>Součet</t>
  </si>
  <si>
    <t>8</t>
  </si>
  <si>
    <t>124203109</t>
  </si>
  <si>
    <t>Vykopávky pro koryta vodotečí s přehozením výkopku na vzdálenost do 3 m nebo s naložením na dopravní prostředek v hornině tř. 3 Příplatek k cenám za lepivost horniny tř. 3</t>
  </si>
  <si>
    <t>1697258069</t>
  </si>
  <si>
    <t>508,50*0,3 "lepivost 30%</t>
  </si>
  <si>
    <t>9</t>
  </si>
  <si>
    <t>132301101</t>
  </si>
  <si>
    <t>Hloubení zapažených i nezapažených rýh šířky do 600 mm s urovnáním dna do předepsaného profilu a spádu v hornině tř. 4 do 100 m3</t>
  </si>
  <si>
    <t>1128992249</t>
  </si>
  <si>
    <t>5,40 " prozajišťovací práh, příl. D.01.5</t>
  </si>
  <si>
    <t>10</t>
  </si>
  <si>
    <t>132301109</t>
  </si>
  <si>
    <t>Hloubení zapažených i nezapažených rýh šířky do 600 mm s urovnáním dna do předepsaného profilu a spádu v hornině tř. 4 Příplatek k cenám za lepivost horniny tř. 4</t>
  </si>
  <si>
    <t>-1176589365</t>
  </si>
  <si>
    <t>5,4*0,3 "lepivost 30%</t>
  </si>
  <si>
    <t>11</t>
  </si>
  <si>
    <t>132301202</t>
  </si>
  <si>
    <t>Hloubení zapažených i nezapažených rýh šířky přes 600 do 2 000 mm s urovnáním dna do předepsaného profilu a spádu v hornině tř. 4 přes 100 do 1 000 m3</t>
  </si>
  <si>
    <t>-2128089702</t>
  </si>
  <si>
    <t>199,30 "příl. D.01.4</t>
  </si>
  <si>
    <t>12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</si>
  <si>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</si>
  <si>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</si>
  <si>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-49819705</t>
  </si>
  <si>
    <t>199,30*0,3 "lepivost 30%</t>
  </si>
  <si>
    <t>13</t>
  </si>
  <si>
    <t>133201101</t>
  </si>
  <si>
    <t>Hloubení zapažených i nezapažených šachet s případným nutným přemístěním výkopku ve výkopišti v hornině tř. 3 do 100 m3</t>
  </si>
  <si>
    <t>-1193630209</t>
  </si>
  <si>
    <t>3*0,3*0,3*0,6 "čerpací šachty</t>
  </si>
  <si>
    <t>14</t>
  </si>
  <si>
    <t>151101201</t>
  </si>
  <si>
    <t>Zřízení pažení stěn výkopu bez rozepření nebo vzepření příložné, hloubky do 4 m</t>
  </si>
  <si>
    <t>m2</t>
  </si>
  <si>
    <t>1783712933</t>
  </si>
  <si>
    <t>80,0*1,64 "příl. D.01.7</t>
  </si>
  <si>
    <t>151101211</t>
  </si>
  <si>
    <t>Odstranění pažení stěn výkopu s uložením pažin na vzdálenost do 3 m od okraje výkopu příložné, hloubky do 4 m</t>
  </si>
  <si>
    <t>677275921</t>
  </si>
  <si>
    <t>131,2 "podle pol. zřízení</t>
  </si>
  <si>
    <t>16</t>
  </si>
  <si>
    <t>162700000R</t>
  </si>
  <si>
    <t>Likvidace přebytečné zeminy podle platné legislativy</t>
  </si>
  <si>
    <t>634481286</t>
  </si>
  <si>
    <t>Poznámka k položce:
Položka obsahuje přemístění, složení a poplatek za uložení zeminy.</t>
  </si>
  <si>
    <t>508,5+5,4+199,30-291,5 "přebytečná zemina</t>
  </si>
  <si>
    <t>18</t>
  </si>
  <si>
    <t>162710000R</t>
  </si>
  <si>
    <t>Vodorovné přemístění materiálu po suchu na obvyklém dopravním prostředku, se složením  z horniny tř. 5 až 7 včetně poplatku za skládku.</t>
  </si>
  <si>
    <t>919697817</t>
  </si>
  <si>
    <t>Poznámka k položce:
Položka obsahuje vodorovné přemístění,složení a poplatek za skládku.</t>
  </si>
  <si>
    <t>36,0 "rozebraný zához</t>
  </si>
  <si>
    <t>1,656 "vybouraná zeď u výústi kanalizace</t>
  </si>
  <si>
    <t>23</t>
  </si>
  <si>
    <t>174101101</t>
  </si>
  <si>
    <t>Zásyp sypaninou z jakékoliv horniny s uložením výkopku ve vrstvách se zhutněním jam, šachet, rýh nebo kolem objektů v těchto vykopávkách</t>
  </si>
  <si>
    <t>-844755879</t>
  </si>
  <si>
    <t>283,3 "příl. D.01.4 včetně sanace nátrží</t>
  </si>
  <si>
    <t>44*0,8 " sanace jam po pařezech</t>
  </si>
  <si>
    <t>-27,0 "odečet obráceného filtru</t>
  </si>
  <si>
    <t>Mezisoučet</t>
  </si>
  <si>
    <t>3</t>
  </si>
  <si>
    <t>0,162 "zasypání čerp. šachet</t>
  </si>
  <si>
    <t>24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</si>
  <si>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</si>
  <si>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</si>
  <si>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1774608124</t>
  </si>
  <si>
    <t>250,0*4,0 "urovnání přístupové cesty</t>
  </si>
  <si>
    <t>30,0*30,0 "urovnání plochy ZS</t>
  </si>
  <si>
    <t>25</t>
  </si>
  <si>
    <t>181451121</t>
  </si>
  <si>
    <t>Založení trávníku na půdě předem připravené plochy přes 1000 m2 výsevem včetně utažení lučního v rovině nebo na svahu do 1:5</t>
  </si>
  <si>
    <t>-196913461</t>
  </si>
  <si>
    <t>241,20 " příl. D.01.4, podél zdi</t>
  </si>
  <si>
    <t>1000,0 "příjezdová cesta , z pol plošná úprava</t>
  </si>
  <si>
    <t>26</t>
  </si>
  <si>
    <t>M</t>
  </si>
  <si>
    <t>005724800</t>
  </si>
  <si>
    <t>osivo směs jetelotravní</t>
  </si>
  <si>
    <t>kg</t>
  </si>
  <si>
    <t>-755775603</t>
  </si>
  <si>
    <t>1241,2*0,015 'Přepočtené koeficientem množství</t>
  </si>
  <si>
    <t>27</t>
  </si>
  <si>
    <t>181951101</t>
  </si>
  <si>
    <t>Úprava pláně vyrovnáním výškových rozdílů v hornině tř. 1 až 4 bez zhutnění</t>
  </si>
  <si>
    <t>1483615223</t>
  </si>
  <si>
    <t>241,20 "podle pol. osetí, příl. D.01.4</t>
  </si>
  <si>
    <t>28</t>
  </si>
  <si>
    <t>182101101</t>
  </si>
  <si>
    <t>Svahování trvalých svahů do projektovaných profilů s potřebným přemístěním výkopku při svahování v zářezech v hornině tř. 1 až 4</t>
  </si>
  <si>
    <t>-1470456710</t>
  </si>
  <si>
    <t>1142,3 "příl. D.01.4</t>
  </si>
  <si>
    <t>-171,345 "odečet pro pol. svahování v násypech</t>
  </si>
  <si>
    <t>29</t>
  </si>
  <si>
    <t>182201101</t>
  </si>
  <si>
    <t>Svahování trvalých svahů do projektovaných profilů s potřebným přemístěním výkopku při svahování násypů v jakékoliv hornině</t>
  </si>
  <si>
    <t>1765768914</t>
  </si>
  <si>
    <t>1142,3*0,15 "příl. D.01.4, tj. 15% z celk. plochy</t>
  </si>
  <si>
    <t>30</t>
  </si>
  <si>
    <t>181301101</t>
  </si>
  <si>
    <t>Rozprostření a urovnání ornice v rovině nebo ve svahu sklonu do 1:5 při souvislé ploše do 500 m2, tl. vrstvy do 100 mm</t>
  </si>
  <si>
    <t>1653073409</t>
  </si>
  <si>
    <t>241,2 "příl. D.01.4</t>
  </si>
  <si>
    <t>Zakládání</t>
  </si>
  <si>
    <t>31</t>
  </si>
  <si>
    <t>211571112</t>
  </si>
  <si>
    <t>Výplň kamenivem do rýh odvodňovacích žeber nebo trativodů bez zhutnění, s úpravou povrchu výplně štěrkopískem netříděným</t>
  </si>
  <si>
    <t>-2018777675</t>
  </si>
  <si>
    <t>80,0*(0,15+0,3)/2*1,5 "příl. D.01.6, obrácený filtr za rubem zdi</t>
  </si>
  <si>
    <t>32</t>
  </si>
  <si>
    <t>212755211</t>
  </si>
  <si>
    <t>Trativody bez lože z drenážních trubek plastových flexibilních D 50 mm</t>
  </si>
  <si>
    <t>-2084007420</t>
  </si>
  <si>
    <t>80,28 "příl. D.01.6, podél rubu zdi</t>
  </si>
  <si>
    <t>33</t>
  </si>
  <si>
    <t>274321117</t>
  </si>
  <si>
    <t>Základové konstrukce z betonu železového pásy, prahy, věnce a ostruhy ve výkopu nebo na hlavách pilot C 25/30</t>
  </si>
  <si>
    <t>-1525675621</t>
  </si>
  <si>
    <t>80,28*1,0*0,8 " základ zdi , příl. D.01.6</t>
  </si>
  <si>
    <t>Svislé a kompletní konstrukce</t>
  </si>
  <si>
    <t>34</t>
  </si>
  <si>
    <t>317321117</t>
  </si>
  <si>
    <t>Římsy ze železového betonu C 25/30</t>
  </si>
  <si>
    <t>-1436474121</t>
  </si>
  <si>
    <t>80,28*0,6*0,15 "parapet, příl. D.01.6</t>
  </si>
  <si>
    <t>35</t>
  </si>
  <si>
    <t>317353121</t>
  </si>
  <si>
    <t>Bednění mostní římsy zřízení všech tvarů</t>
  </si>
  <si>
    <t>-1612063882</t>
  </si>
  <si>
    <t>80,28*(2*0,15+0,10)+14*0,6*0,15 "příl. D.01.6</t>
  </si>
  <si>
    <t>36</t>
  </si>
  <si>
    <t>317353221</t>
  </si>
  <si>
    <t>Bednění mostní římsy odstranění všech tvarů</t>
  </si>
  <si>
    <t>328195326</t>
  </si>
  <si>
    <t>33,372 "dle pol. zřízení</t>
  </si>
  <si>
    <t>37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</si>
  <si>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</si>
  <si>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</si>
  <si>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90523024</t>
  </si>
  <si>
    <t>24,90 "příl. D.01.4</t>
  </si>
  <si>
    <t>38</t>
  </si>
  <si>
    <t>321321115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</si>
  <si>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</si>
  <si>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-1359129624</t>
  </si>
  <si>
    <t>120,1 "příl. D.01.4</t>
  </si>
  <si>
    <t>-80,28*1,0*0,8 " odečet základu</t>
  </si>
  <si>
    <t>-7,225 " odečet římsy</t>
  </si>
  <si>
    <t>39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</si>
  <si>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</si>
  <si>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</si>
  <si>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-1635500375</t>
  </si>
  <si>
    <t>80,28*(1,64-0,15) "rub zdi , příl. D.01.4</t>
  </si>
  <si>
    <t>14*1,64*(0,3+0,45)/2 "pracovní spáry zdi</t>
  </si>
  <si>
    <t>80,28*(2*0,8) "základ zdi</t>
  </si>
  <si>
    <t>14*0,8*1 "pracovní spáry základu</t>
  </si>
  <si>
    <t>40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</si>
  <si>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</si>
  <si>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</si>
  <si>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256740728</t>
  </si>
  <si>
    <t>267,875 "podle pol. zřízení</t>
  </si>
  <si>
    <t>41</t>
  </si>
  <si>
    <t>321361101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</si>
  <si>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</si>
  <si>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t</t>
  </si>
  <si>
    <t>-1864677329</t>
  </si>
  <si>
    <t>0,227+0,775 "příl. D.01.7, pruty R8, R10</t>
  </si>
  <si>
    <t>42</t>
  </si>
  <si>
    <t>321361212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</si>
  <si>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11 373 (EZ)</t>
  </si>
  <si>
    <t>-905076105</t>
  </si>
  <si>
    <t>0,759 "příl D.01.7, pruty R14</t>
  </si>
  <si>
    <t>43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</si>
  <si>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</si>
  <si>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</si>
  <si>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1571776718</t>
  </si>
  <si>
    <t>2,526+1,232 "příl. D.01.7</t>
  </si>
  <si>
    <t>44</t>
  </si>
  <si>
    <t>334359111</t>
  </si>
  <si>
    <t>Výřez bednění pro prostup trub betonovou konstrukcí do DN 150</t>
  </si>
  <si>
    <t>kus</t>
  </si>
  <si>
    <t>-1725215295</t>
  </si>
  <si>
    <t>26 "pro odvodnění rubu zdi</t>
  </si>
  <si>
    <t>45</t>
  </si>
  <si>
    <t>334359112</t>
  </si>
  <si>
    <t>Výřez bednění pro prostup trub betonovou konstrukcí DN 300</t>
  </si>
  <si>
    <t>1301063780</t>
  </si>
  <si>
    <t>1  " pro napojení DN 250</t>
  </si>
  <si>
    <t>46</t>
  </si>
  <si>
    <t>334791111</t>
  </si>
  <si>
    <t>Prostup v betonových zdech z plastových trub průměru do DN 50</t>
  </si>
  <si>
    <t>325969086</t>
  </si>
  <si>
    <t>26*0,8</t>
  </si>
  <si>
    <t>47</t>
  </si>
  <si>
    <t>334791115</t>
  </si>
  <si>
    <t>Prostup v betonových zdech z plastových trub průměru do DN 250</t>
  </si>
  <si>
    <t>60707787</t>
  </si>
  <si>
    <t>2,0 " napojení přepadu  z ČS Letohrad</t>
  </si>
  <si>
    <t>Vodorovné konstrukce</t>
  </si>
  <si>
    <t>48</t>
  </si>
  <si>
    <t>451315113</t>
  </si>
  <si>
    <t>Podkladní a výplňové vrstvy z betonu prostého tloušťky do 100 mm, z betonu C 8/10</t>
  </si>
  <si>
    <t>1924305090</t>
  </si>
  <si>
    <t>8,0/0,1 "příl. D.01.4, podkladní beton</t>
  </si>
  <si>
    <t>49</t>
  </si>
  <si>
    <t>451315116</t>
  </si>
  <si>
    <t>Podkladní a výplňové vrstvy z betonu prostého tloušťky do 100 mm, z betonu C 20/25</t>
  </si>
  <si>
    <t>341950582</t>
  </si>
  <si>
    <t>26*0,15*0,15+26*0,15*0,10 "pod KD zábradlí</t>
  </si>
  <si>
    <t>50</t>
  </si>
  <si>
    <t>452318510</t>
  </si>
  <si>
    <t>Zajišťovací práh z betonu prostého se zvýšenými nároky na prostředí na dně a ve svahu melioračních kanálů s patkami nebo bez patek</t>
  </si>
  <si>
    <t>-918402673</t>
  </si>
  <si>
    <t>5,40 "práh ve dně z betonu C 25/30, příl. D.01.5</t>
  </si>
  <si>
    <t>51</t>
  </si>
  <si>
    <t>463212111</t>
  </si>
  <si>
    <t>Rovnanina z lomového kamene upraveného, tříděného jakékoliv tloušťky rovnaniny s vyklínováním spár a dutin úlomky kamene</t>
  </si>
  <si>
    <t>812554095</t>
  </si>
  <si>
    <t>552,7"příl. D.01.4</t>
  </si>
  <si>
    <t>odečet použitého kamene z akce Lukavický potok, oprava koryta</t>
  </si>
  <si>
    <t>-5,5*3,0*0,4*0,9 "  kámen z rozebraného vývaru v ř.km 1,210 (90% z celk. mn.)</t>
  </si>
  <si>
    <t>-5,5*3,3*0,4*0,9 "  kámen z rozebraného vývaru v ř.km 1,525 (90% z celk. mn.)</t>
  </si>
  <si>
    <t>52</t>
  </si>
  <si>
    <t>463212112R</t>
  </si>
  <si>
    <t>1131806410</t>
  </si>
  <si>
    <t>využití kamene z akce Lukavický potok, oprava koryta</t>
  </si>
  <si>
    <t>5,5*3,0*0,4*0,9 "  kámen z rozebraného vývaru v ř.km 1,210 (90% z celk. mn.)</t>
  </si>
  <si>
    <t>5,5*3,3*0,4*0,9 "  kámen z rozebraného vývaru v ř.km 1,525 (90% z celk. mn.)</t>
  </si>
  <si>
    <t>53</t>
  </si>
  <si>
    <t>463212191</t>
  </si>
  <si>
    <t>Rovnanina z lomového kamene upraveného, tříděného Příplatek k cenám za vypracování líce</t>
  </si>
  <si>
    <t>2135354481</t>
  </si>
  <si>
    <t>552,7/0,4</t>
  </si>
  <si>
    <t>54</t>
  </si>
  <si>
    <t>464451114</t>
  </si>
  <si>
    <t>Prolití konstrukce z kamene vrtsvy z lomového kamene cementovou maltou MC-25</t>
  </si>
  <si>
    <t>-36213773</t>
  </si>
  <si>
    <t>(3+2)*1,0*1,0*0,4*0,3 "prolití rovnaniny u výustí LB</t>
  </si>
  <si>
    <t>1*1,2*1,2*0,4*0,3 "prolití rovnaniny u výusti PB DN 500</t>
  </si>
  <si>
    <t>1*2,3*2,0*0,4*0,3 "prolití rovnaniny u výustí PB DN 1000+DN 300</t>
  </si>
  <si>
    <t>55</t>
  </si>
  <si>
    <t>465921135</t>
  </si>
  <si>
    <t>Kladení dlažby z betonových nebo železobetonových desek a tvárnic na sucho na plochách vodorovných nebo ve sklonu hmotnosti do 60 kg s vyplněním spár pískem tl. přes 150 do 200 mm</t>
  </si>
  <si>
    <t>-1907855128</t>
  </si>
  <si>
    <t>6,0*0,5 "přeskládání tvárnic u zajišť. prahu, příl. D.01.5</t>
  </si>
  <si>
    <t>56</t>
  </si>
  <si>
    <t>467952010R</t>
  </si>
  <si>
    <t>Odstranění podélného prahu ze dřeva při patě břehových svahů, upevněného na řadě pilot z jednoduchých kleštin</t>
  </si>
  <si>
    <t>-67184054</t>
  </si>
  <si>
    <t>230,0 "zbytky původního vegetačního opevnění dle TZ</t>
  </si>
  <si>
    <t>93</t>
  </si>
  <si>
    <t>469952111</t>
  </si>
  <si>
    <t>Zpevnění z výřezů pro stavební účely D přes 130 do 190 mm, s přibitím na jinou konstrukci jehličnatých</t>
  </si>
  <si>
    <t>-430820010</t>
  </si>
  <si>
    <t>na podkladě rozhodnutí odboru ŽP, bod 4.</t>
  </si>
  <si>
    <t>100,0 "klády upevněné v patě břehu</t>
  </si>
  <si>
    <t>Trubní vedení</t>
  </si>
  <si>
    <t>57</t>
  </si>
  <si>
    <t>811371111</t>
  </si>
  <si>
    <t>Montáž potrubí z trub betonových s polodrážkou v otevřeném výkopu ve sklonu do 20 % DN 300</t>
  </si>
  <si>
    <t>473756871</t>
  </si>
  <si>
    <t>2,0 "napojení potrubí  dle TZ</t>
  </si>
  <si>
    <t>58</t>
  </si>
  <si>
    <t>592216140</t>
  </si>
  <si>
    <t>trouba betonová přímá, na pero a polodrážku D30x100x4 cm</t>
  </si>
  <si>
    <t>-471895811</t>
  </si>
  <si>
    <t>59</t>
  </si>
  <si>
    <t>811421111</t>
  </si>
  <si>
    <t>Montáž potrubí z trub betonových s polodrážkou v otevřeném výkopu ve sklonu do 20 % DN 500</t>
  </si>
  <si>
    <t>175584910</t>
  </si>
  <si>
    <t>2,0 "napojení kanalizace ř.km 0,2057</t>
  </si>
  <si>
    <t>60</t>
  </si>
  <si>
    <t>592225430</t>
  </si>
  <si>
    <t>trouba hrdlová přímá železobetonová s integrovaným těsněním  50 x 100 x 8 cm</t>
  </si>
  <si>
    <t>-839524685</t>
  </si>
  <si>
    <t>61</t>
  </si>
  <si>
    <t>812492121</t>
  </si>
  <si>
    <t>Montáž potrubí z trub betonových hrdlových v otevřeném výkopu ve sklonu do 20 % z trub těsněných pryžovými kroužky [SIOME-TBP a VIHY-TBP ] DN 1000</t>
  </si>
  <si>
    <t>-1551340289</t>
  </si>
  <si>
    <t>2,5 " napojení odlehčovací stoky v km 0,19463</t>
  </si>
  <si>
    <t>62</t>
  </si>
  <si>
    <t>592231320</t>
  </si>
  <si>
    <t>trouba betonová vibrolisovaná s gumovým těsněním D 100 x 250 cm</t>
  </si>
  <si>
    <t>-601870687</t>
  </si>
  <si>
    <t>63</t>
  </si>
  <si>
    <t>871315211</t>
  </si>
  <si>
    <t>Kanalizační potrubí z tvrdého PVC v otevřeném výkopu ve sklonu do 20 %, hladkého plnostěnného jednovrstvého, tuhost třídy SN 4 DN 150</t>
  </si>
  <si>
    <t>1702431588</t>
  </si>
  <si>
    <t>3*2,0</t>
  </si>
  <si>
    <t>64</t>
  </si>
  <si>
    <t>871365211</t>
  </si>
  <si>
    <t>Kanalizační potrubí z tvrdého PVC v otevřeném výkopu ve sklonu do 20 %, hladkého plnostěnného jednovrstvého, tuhost třídy SN 4 DN 250</t>
  </si>
  <si>
    <t>207094662</t>
  </si>
  <si>
    <t>2,0 "napojení přepadu ČS, (prostup v opěrné zdi), dle TZ</t>
  </si>
  <si>
    <t>65</t>
  </si>
  <si>
    <t>871375211</t>
  </si>
  <si>
    <t>Kanalizační potrubí z tvrdého PVC v otevřeném výkopu ve sklonu do 20 %, hladkého plnostěnného jednovrstvého, tuhost třídy SN 4 DN 300</t>
  </si>
  <si>
    <t>-116747658</t>
  </si>
  <si>
    <t>2*2,0 "napojení výustí (v kamenné rovnanině),dle TZ</t>
  </si>
  <si>
    <t>66</t>
  </si>
  <si>
    <t>877310330</t>
  </si>
  <si>
    <t>Montáž tvarovek na kanalizačním plastovém potrubí z polypropylenu PP hladkého plnostěnného spojek nebo redukcí DN 150</t>
  </si>
  <si>
    <t>-533793868</t>
  </si>
  <si>
    <t>67</t>
  </si>
  <si>
    <t>286172350</t>
  </si>
  <si>
    <t>spojka přesuvná kanalizační PP DN 150</t>
  </si>
  <si>
    <t>455599427</t>
  </si>
  <si>
    <t>68</t>
  </si>
  <si>
    <t>877310420</t>
  </si>
  <si>
    <t>Montáž tvarovek na kanalizačním plastovém potrubí z polypropylenu PP korugovaného odboček DN 150</t>
  </si>
  <si>
    <t>1383391893</t>
  </si>
  <si>
    <t>26 "napojení podélného odvodnění rubu zdi na prostupy ve zdi</t>
  </si>
  <si>
    <t>69</t>
  </si>
  <si>
    <t>286110240</t>
  </si>
  <si>
    <t>tvarovka plastová pro rozvod teplé a studené vody T kus d 50 mm</t>
  </si>
  <si>
    <t>303003719</t>
  </si>
  <si>
    <t>Poznámka k položce:
Glynwed, katalogové číslo :HTE50</t>
  </si>
  <si>
    <t>70</t>
  </si>
  <si>
    <t>877360330</t>
  </si>
  <si>
    <t>Montáž tvarovek na kanalizačním plastovém potrubí z polypropylenu PP hladkého plnostěnného spojek nebo redukcí DN 250</t>
  </si>
  <si>
    <t>769044980</t>
  </si>
  <si>
    <t>71</t>
  </si>
  <si>
    <t>286172370</t>
  </si>
  <si>
    <t>spojka přesuvná kanalizační PP DN 250</t>
  </si>
  <si>
    <t>-1950419698</t>
  </si>
  <si>
    <t>72</t>
  </si>
  <si>
    <t>877370330</t>
  </si>
  <si>
    <t>Montáž tvarovek na kanalizačním plastovém potrubí z polypropylenu PP hladkého plnostěnného spojek nebo redukcí DN 300</t>
  </si>
  <si>
    <t>-2086006616</t>
  </si>
  <si>
    <t>73</t>
  </si>
  <si>
    <t>286172380</t>
  </si>
  <si>
    <t>spojka přesuvná kanalizační PP DN 300</t>
  </si>
  <si>
    <t>1693971085</t>
  </si>
  <si>
    <t>Ostatní konstrukce a práce, bourání</t>
  </si>
  <si>
    <t>74</t>
  </si>
  <si>
    <t>931992121</t>
  </si>
  <si>
    <t>Výplň dilatačních spár z polystyrenu extrudovaného, tloušťky 20 mm</t>
  </si>
  <si>
    <t>1469981559</t>
  </si>
  <si>
    <t>12*(0,5+0,65)/2*1,64 "příl. D.01.6</t>
  </si>
  <si>
    <t>75</t>
  </si>
  <si>
    <t>931994132</t>
  </si>
  <si>
    <t>Těsnění spáry betonové konstrukce pásy, profily, tmely tmelem silikonovým spáry dilatační do 4,0 cm2</t>
  </si>
  <si>
    <t>-680568444</t>
  </si>
  <si>
    <t>2*12*1,64+12*0,6 "příl. D.01.6</t>
  </si>
  <si>
    <t>76</t>
  </si>
  <si>
    <t>953961112</t>
  </si>
  <si>
    <t>Kotvy chemické s vyvrtáním otvoru do betonu, železobetonu nebo tvrdého kamene tmel, velikost M 10, hloubka 90 mm</t>
  </si>
  <si>
    <t>-1979241537</t>
  </si>
  <si>
    <t>4*26 "příl. D.01.6 , kotvy ploten zábradlí</t>
  </si>
  <si>
    <t>77</t>
  </si>
  <si>
    <t>953961113</t>
  </si>
  <si>
    <t>Kotvy chemické s vyvrtáním otvoru do betonu, železobetonu nebo tvrdého kamene tmel, velikost M 12, hloubka 110 mm</t>
  </si>
  <si>
    <t>478294893</t>
  </si>
  <si>
    <t>2*26 "příl. D.01.6, kotvy ploten zábradlí</t>
  </si>
  <si>
    <t>78</t>
  </si>
  <si>
    <t>966008111</t>
  </si>
  <si>
    <t>Bourání trubního propustku s odklizením a uložením vybouraného materiálu na skládku na vzdálenost do 3 m nebo s naložením na dopravní prostředek z trub DN do 300 mm</t>
  </si>
  <si>
    <t>1050751408</t>
  </si>
  <si>
    <t>2,0 "vyústění stávající kanalizace</t>
  </si>
  <si>
    <t>79</t>
  </si>
  <si>
    <t>966008114</t>
  </si>
  <si>
    <t>Bourání trubního propustku s odklizením a uložením vybouraného materiálu na skládku na vzdálenost do 3 m nebo s naložením na dopravní prostředek z trub DN přes 800 do 1200 mm</t>
  </si>
  <si>
    <t>1622165287</t>
  </si>
  <si>
    <t>2,00 "vyústění stávající kanalizace</t>
  </si>
  <si>
    <t>997</t>
  </si>
  <si>
    <t>Přesun sutě</t>
  </si>
  <si>
    <t>82</t>
  </si>
  <si>
    <t>997320000R</t>
  </si>
  <si>
    <t>Vodorovná doprava suti a vybouraných hmot í,  vyložení včetně poplatku za skládku.</t>
  </si>
  <si>
    <t>928620431</t>
  </si>
  <si>
    <t>Poznámka k položce:
Položka obsahuje přemístění , složení  a poplatek za uložení vybouraných hmot na skládku.</t>
  </si>
  <si>
    <t>3,45 "rozebrané dřevěné opevnění</t>
  </si>
  <si>
    <t>1,506+6,120 "rozebrané potrubí stávající kanalizace</t>
  </si>
  <si>
    <t>998</t>
  </si>
  <si>
    <t>Přesun hmot</t>
  </si>
  <si>
    <t>84</t>
  </si>
  <si>
    <t>998332011</t>
  </si>
  <si>
    <t>Přesun hmot pro úpravy vodních toků a kanály, hráze rybníků apod. dopravní vzdálenost do 500 m</t>
  </si>
  <si>
    <t>-223603069</t>
  </si>
  <si>
    <t>PSV</t>
  </si>
  <si>
    <t>Práce a dodávky PSV</t>
  </si>
  <si>
    <t>711</t>
  </si>
  <si>
    <t>Izolace proti vodě, vlhkosti a plynům</t>
  </si>
  <si>
    <t>85</t>
  </si>
  <si>
    <t>711161307</t>
  </si>
  <si>
    <t>Izolace proti zemní vlhkosti nopovými foliemi [FONDALINE] základů nebo stěn pro běžné podmínky tloušťky 0,5 mm, šířky 1,5 m</t>
  </si>
  <si>
    <t>-638988960</t>
  </si>
  <si>
    <t>80,28*1,5 "na rubu zdi</t>
  </si>
  <si>
    <t>767</t>
  </si>
  <si>
    <t>Konstrukce zámečnické</t>
  </si>
  <si>
    <t>86</t>
  </si>
  <si>
    <t>767995117</t>
  </si>
  <si>
    <t xml:space="preserve">Montáž ostatních atypických zámečnických konstrukcí hmotnosti přes 250 </t>
  </si>
  <si>
    <t>-243189379</t>
  </si>
  <si>
    <t>výroba a osazení zábradlí</t>
  </si>
  <si>
    <t>137,203*5,67+83,932*2,75 "trubky,  příl. D.01.6</t>
  </si>
  <si>
    <t>(36,74+24,49)*1,08 "plotny  příl. D.01.6</t>
  </si>
  <si>
    <t>87</t>
  </si>
  <si>
    <t>140110281R</t>
  </si>
  <si>
    <t>trubka ocelová bezešvá hladká jakost 11 373, 51 x 5,0 mm</t>
  </si>
  <si>
    <t>2044195481</t>
  </si>
  <si>
    <t>(52*0,9+11*6,03+2*6,205+3*0,5)*1,08 "příl. D.01.6,  ztratné 8 %</t>
  </si>
  <si>
    <t>88</t>
  </si>
  <si>
    <t>140110181R</t>
  </si>
  <si>
    <t>trubka ocelová bezešvá hladká jakost 11 373, 38 x 3,2 mm</t>
  </si>
  <si>
    <t>-266739323</t>
  </si>
  <si>
    <t>(3*0,5+33*1,945+6*2,005)*1,08 "příl. D.01.6, ztratné 8%</t>
  </si>
  <si>
    <t>89</t>
  </si>
  <si>
    <t>130103140</t>
  </si>
  <si>
    <t>tyč ocelová plochá, v jakosti 11 375, 150 x 8 mm</t>
  </si>
  <si>
    <t>-1568083158</t>
  </si>
  <si>
    <t>Poznámka k položce:
Hmotnost: 9,42 kg/m</t>
  </si>
  <si>
    <t>(0,03674+0,02449)*1,08 "příl. D.01.6, ztratné 8%</t>
  </si>
  <si>
    <t>90</t>
  </si>
  <si>
    <t>998767101</t>
  </si>
  <si>
    <t>Přesun hmot pro zámečnické konstrukce stanovený z hmotnosti přesunovaného materiálu vodorovná dopravní vzdálenost do 50 m v objektech výšky do 6 m</t>
  </si>
  <si>
    <t>-257414810</t>
  </si>
  <si>
    <t>789</t>
  </si>
  <si>
    <t>Povrchové úpravy ocelových konstrukcí a technologických zařízení</t>
  </si>
  <si>
    <t>91</t>
  </si>
  <si>
    <t>789411121</t>
  </si>
  <si>
    <t>Provedení žárového stříkání zařízení s povrchem nečlenitým zinkem, tloušťky 50 μm (0,535 kg Zn/m2)</t>
  </si>
  <si>
    <t>435100805</t>
  </si>
  <si>
    <t>137,203*3,14*0,051 "trubky D 51 mm</t>
  </si>
  <si>
    <t>83,932*3,14*0,038 "trubky D 38 mm</t>
  </si>
  <si>
    <t>(26*0,15*0,15+26*0,15*0,10)*2*1,1 "plotny</t>
  </si>
  <si>
    <t>92</t>
  </si>
  <si>
    <t>156251010</t>
  </si>
  <si>
    <t>drát metalizační zinkový (Zn) průměr 3 mm, svitek 25 kg</t>
  </si>
  <si>
    <t>668121432</t>
  </si>
  <si>
    <t>34,132*0,5*1,2 "ztratné 20%</t>
  </si>
  <si>
    <t>2 -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</si>
  <si>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</si>
  <si>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</si>
  <si>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</si>
  <si>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VRN3 - Geodetické práce a vytýčení - ostatní náklady</t>
  </si>
  <si>
    <t xml:space="preserve">    VRN9 - Ostatní náklady</t>
  </si>
  <si>
    <t>938909311</t>
  </si>
  <si>
    <t>Čištění vozovek metením strojně podkladu nebo krytu betonového nebo živičného</t>
  </si>
  <si>
    <t>CS ÚRS 2016 01</t>
  </si>
  <si>
    <t>941066360</t>
  </si>
  <si>
    <t>400,0*2,5*40*0,5 " dle potřeby (v závislosti na počasí)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</si>
  <si>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</si>
  <si>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</si>
  <si>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</si>
  <si>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</si>
  <si>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</si>
  <si>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připojení na sítě.</t>
  </si>
  <si>
    <t>soubor</t>
  </si>
  <si>
    <t>1024</t>
  </si>
  <si>
    <t>-949878777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</si>
  <si>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</si>
  <si>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</si>
  <si>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</si>
  <si>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zajištění oplocení prostoru ZS, jeho napojení na inž. sítě</t>
  </si>
  <si>
    <t>zajištění následné likvidace všech objektů ZS včetně připojení na sítě</t>
  </si>
  <si>
    <t>zajištění zřízení a odstranění dočasných komunikací, sjezdů a nájezdů pro realizaci stavby</t>
  </si>
  <si>
    <t>zajištění ostrahy stavby a staveniště po dobu realizace stavby</t>
  </si>
  <si>
    <t>zajištění podmínek pro použití přístupových komunikací dotčených stavbou s příslušnými vlastníky či správci a zajištění jejich splnění</t>
  </si>
  <si>
    <t>zřízení čisticích zón před výjezdem z obvodu staveniště</t>
  </si>
  <si>
    <t>provedení takových opatření, aby plochy obvodu staveniště nebyly znečištěny ropnými látkami a jinými podobnými produkty</t>
  </si>
  <si>
    <t>provedení takových opatření, aby nebyly překročeny limity prašnosti a hlučnosti dané obecně závaznou vyhláškou</t>
  </si>
  <si>
    <t>zajištění péče o nepředané objekty a konstrukce stavby, jejich ošetřování a zimní opatření</t>
  </si>
  <si>
    <t>zajištění ochrany veškeré zeleně v prostoru staveniště a v jeho bezprostřední blízkosti pro poškození během realizace stavby</t>
  </si>
  <si>
    <t>1*0,5</t>
  </si>
  <si>
    <t>0112</t>
  </si>
  <si>
    <t>Zajištění obnovy asfaltové komunikace</t>
  </si>
  <si>
    <t>-992242666</t>
  </si>
  <si>
    <t>pasport komunikace včetně fotodokumentace</t>
  </si>
  <si>
    <t>obnova stávající příjezdové komunikace a parkoviště při jejich případném porušení</t>
  </si>
  <si>
    <t>po dokončení stavby protokolární předání zástupci obce</t>
  </si>
  <si>
    <t>VRN2</t>
  </si>
  <si>
    <t>Projektová dokumentace - ostatní náklady</t>
  </si>
  <si>
    <t>0210</t>
  </si>
  <si>
    <t>Vypracování Plánu opatření pro případ havárie</t>
  </si>
  <si>
    <t>-661552258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</si>
  <si>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</si>
  <si>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</si>
  <si>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</si>
  <si>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</t>
  </si>
  <si>
    <t>-576082535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</si>
  <si>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</si>
  <si>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</si>
  <si>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</si>
  <si>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 projektu skutečného provedení díla</t>
  </si>
  <si>
    <t>-882112330</t>
  </si>
  <si>
    <t>VRN3</t>
  </si>
  <si>
    <t>Geodetické práce a vytýčení - ostatní náklady</t>
  </si>
  <si>
    <t>031</t>
  </si>
  <si>
    <t>Vypracování geodetického zaměření skutečného stavu</t>
  </si>
  <si>
    <t>-1114104387</t>
  </si>
  <si>
    <t>035</t>
  </si>
  <si>
    <t>Zajištění veškerých geodetických prací souvisejících s realizací díla</t>
  </si>
  <si>
    <t>-317977872</t>
  </si>
  <si>
    <t>VRN9</t>
  </si>
  <si>
    <t>Ostatní náklady</t>
  </si>
  <si>
    <t>037</t>
  </si>
  <si>
    <t>Zajištění písemných souhlasů dotčených vlastníků</t>
  </si>
  <si>
    <t>1631360265</t>
  </si>
  <si>
    <t xml:space="preserve">zajištění písemných souhlasných vyjádření všech dotčených </t>
  </si>
  <si>
    <t>vlastníků a případných uživatelů všech pozemků dotčených</t>
  </si>
  <si>
    <t>stavbou s jejich konečnou úpravou po dokončení prací</t>
  </si>
  <si>
    <t>0931</t>
  </si>
  <si>
    <t>Provedení pasportizace stávajících nemovitostí</t>
  </si>
  <si>
    <t>-1362363940</t>
  </si>
  <si>
    <t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</si>
  <si>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</si>
  <si>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</si>
  <si>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</si>
  <si>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</si>
  <si>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</si>
  <si>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721237183</t>
  </si>
  <si>
    <t xml:space="preserve">Zajištění vytýčení veškerých podzemních zařízení vč. zajištění </t>
  </si>
  <si>
    <t>095</t>
  </si>
  <si>
    <t>Zajištění šetření o veškerých podzemních sítích</t>
  </si>
  <si>
    <t>295870225</t>
  </si>
  <si>
    <t xml:space="preserve">Zajištění šetření o veškerých podzemních sítích vč. zajištění </t>
  </si>
  <si>
    <t>nových vyjádření v případě, že před realizací pozbyly platnosti</t>
  </si>
  <si>
    <t>0992</t>
  </si>
  <si>
    <t>Odborné odlovení rybí obsádky z části toku dotčeného stavbou včetně zastižených jedinců střevle a mníka.</t>
  </si>
  <si>
    <t>1100013208</t>
  </si>
  <si>
    <t>09921</t>
  </si>
  <si>
    <t>Zajištění dopravně  inženýrských opatření</t>
  </si>
  <si>
    <t>-797527017</t>
  </si>
  <si>
    <t>Průběžné sledování výskytu jedinců zvláště chráněných druhů</t>
  </si>
  <si>
    <t>včetně případného zajištění únikových cest nebo jejich přemístění</t>
  </si>
  <si>
    <t>0993</t>
  </si>
  <si>
    <t>645430799</t>
  </si>
  <si>
    <t>zajištění dopravně  inženýrských opatření,</t>
  </si>
  <si>
    <t>zřízení a likvidace dopravního značení</t>
  </si>
  <si>
    <t>vč. případné světelné signalizace</t>
  </si>
  <si>
    <t>zajištění vydání dopravně inženýrského rozhodnutí</t>
  </si>
  <si>
    <t>0994</t>
  </si>
  <si>
    <t>Zajištění veškerých předepsaných rozborů, atestů a revizí</t>
  </si>
  <si>
    <t>-331270140</t>
  </si>
  <si>
    <t>dle příslušných norem a dalších předpisů a nařízení</t>
  </si>
  <si>
    <t>platných v ČR, kterými bude prokázáno dosažení</t>
  </si>
  <si>
    <t>předepsané kvality a parametrů dokončeného díla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</si>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</sst>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3" t="s">
        <v>16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9"/>
      <c r="AQ5" s="31"/>
      <c r="BE5" s="341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5" t="s">
        <v>19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9"/>
      <c r="AQ6" s="31"/>
      <c r="BE6" s="342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2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2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2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42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30</v>
      </c>
      <c r="AO11" s="29"/>
      <c r="AP11" s="29"/>
      <c r="AQ11" s="31"/>
      <c r="BE11" s="342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2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34</v>
      </c>
      <c r="AO13" s="29"/>
      <c r="AP13" s="29"/>
      <c r="AQ13" s="31"/>
      <c r="BE13" s="342"/>
      <c r="BS13" s="24" t="s">
        <v>8</v>
      </c>
    </row>
    <row r="14" spans="1:74">
      <c r="B14" s="28"/>
      <c r="C14" s="29"/>
      <c r="D14" s="29"/>
      <c r="E14" s="346" t="s">
        <v>34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42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2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30</v>
      </c>
      <c r="AO16" s="29"/>
      <c r="AP16" s="29"/>
      <c r="AQ16" s="31"/>
      <c r="BE16" s="342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30</v>
      </c>
      <c r="AO17" s="29"/>
      <c r="AP17" s="29"/>
      <c r="AQ17" s="31"/>
      <c r="BE17" s="342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2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2"/>
      <c r="BS19" s="24" t="s">
        <v>8</v>
      </c>
    </row>
    <row r="20" spans="2:71" ht="42.75" customHeight="1">
      <c r="B20" s="28"/>
      <c r="C20" s="29"/>
      <c r="D20" s="29"/>
      <c r="E20" s="348" t="s">
        <v>39</v>
      </c>
      <c r="F20" s="348"/>
      <c r="G20" s="348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29"/>
      <c r="AP20" s="29"/>
      <c r="AQ20" s="31"/>
      <c r="BE20" s="342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2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2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9">
        <f>ROUND(AG51,2)</f>
        <v>0</v>
      </c>
      <c r="AL23" s="350"/>
      <c r="AM23" s="350"/>
      <c r="AN23" s="350"/>
      <c r="AO23" s="350"/>
      <c r="AP23" s="42"/>
      <c r="AQ23" s="45"/>
      <c r="BE23" s="342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2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1" t="s">
        <v>41</v>
      </c>
      <c r="M25" s="351"/>
      <c r="N25" s="351"/>
      <c r="O25" s="351"/>
      <c r="P25" s="42"/>
      <c r="Q25" s="42"/>
      <c r="R25" s="42"/>
      <c r="S25" s="42"/>
      <c r="T25" s="42"/>
      <c r="U25" s="42"/>
      <c r="V25" s="42"/>
      <c r="W25" s="351" t="s">
        <v>42</v>
      </c>
      <c r="X25" s="351"/>
      <c r="Y25" s="351"/>
      <c r="Z25" s="351"/>
      <c r="AA25" s="351"/>
      <c r="AB25" s="351"/>
      <c r="AC25" s="351"/>
      <c r="AD25" s="351"/>
      <c r="AE25" s="351"/>
      <c r="AF25" s="42"/>
      <c r="AG25" s="42"/>
      <c r="AH25" s="42"/>
      <c r="AI25" s="42"/>
      <c r="AJ25" s="42"/>
      <c r="AK25" s="351" t="s">
        <v>43</v>
      </c>
      <c r="AL25" s="351"/>
      <c r="AM25" s="351"/>
      <c r="AN25" s="351"/>
      <c r="AO25" s="351"/>
      <c r="AP25" s="42"/>
      <c r="AQ25" s="45"/>
      <c r="BE25" s="342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52">
        <v>0.21</v>
      </c>
      <c r="M26" s="353"/>
      <c r="N26" s="353"/>
      <c r="O26" s="353"/>
      <c r="P26" s="48"/>
      <c r="Q26" s="48"/>
      <c r="R26" s="48"/>
      <c r="S26" s="48"/>
      <c r="T26" s="48"/>
      <c r="U26" s="48"/>
      <c r="V26" s="48"/>
      <c r="W26" s="354">
        <f>ROUND(AZ51,2)</f>
        <v>0</v>
      </c>
      <c r="X26" s="353"/>
      <c r="Y26" s="353"/>
      <c r="Z26" s="353"/>
      <c r="AA26" s="353"/>
      <c r="AB26" s="353"/>
      <c r="AC26" s="353"/>
      <c r="AD26" s="353"/>
      <c r="AE26" s="353"/>
      <c r="AF26" s="48"/>
      <c r="AG26" s="48"/>
      <c r="AH26" s="48"/>
      <c r="AI26" s="48"/>
      <c r="AJ26" s="48"/>
      <c r="AK26" s="354">
        <f>ROUND(AV51,2)</f>
        <v>0</v>
      </c>
      <c r="AL26" s="353"/>
      <c r="AM26" s="353"/>
      <c r="AN26" s="353"/>
      <c r="AO26" s="353"/>
      <c r="AP26" s="48"/>
      <c r="AQ26" s="50"/>
      <c r="BE26" s="342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52">
        <v>0.15</v>
      </c>
      <c r="M27" s="353"/>
      <c r="N27" s="353"/>
      <c r="O27" s="353"/>
      <c r="P27" s="48"/>
      <c r="Q27" s="48"/>
      <c r="R27" s="48"/>
      <c r="S27" s="48"/>
      <c r="T27" s="48"/>
      <c r="U27" s="48"/>
      <c r="V27" s="48"/>
      <c r="W27" s="354">
        <f>ROUND(BA51,2)</f>
        <v>0</v>
      </c>
      <c r="X27" s="353"/>
      <c r="Y27" s="353"/>
      <c r="Z27" s="353"/>
      <c r="AA27" s="353"/>
      <c r="AB27" s="353"/>
      <c r="AC27" s="353"/>
      <c r="AD27" s="353"/>
      <c r="AE27" s="353"/>
      <c r="AF27" s="48"/>
      <c r="AG27" s="48"/>
      <c r="AH27" s="48"/>
      <c r="AI27" s="48"/>
      <c r="AJ27" s="48"/>
      <c r="AK27" s="354">
        <f>ROUND(AW51,2)</f>
        <v>0</v>
      </c>
      <c r="AL27" s="353"/>
      <c r="AM27" s="353"/>
      <c r="AN27" s="353"/>
      <c r="AO27" s="353"/>
      <c r="AP27" s="48"/>
      <c r="AQ27" s="50"/>
      <c r="BE27" s="342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52">
        <v>0.21</v>
      </c>
      <c r="M28" s="353"/>
      <c r="N28" s="353"/>
      <c r="O28" s="353"/>
      <c r="P28" s="48"/>
      <c r="Q28" s="48"/>
      <c r="R28" s="48"/>
      <c r="S28" s="48"/>
      <c r="T28" s="48"/>
      <c r="U28" s="48"/>
      <c r="V28" s="48"/>
      <c r="W28" s="354">
        <f>ROUND(BB51,2)</f>
        <v>0</v>
      </c>
      <c r="X28" s="353"/>
      <c r="Y28" s="353"/>
      <c r="Z28" s="353"/>
      <c r="AA28" s="353"/>
      <c r="AB28" s="353"/>
      <c r="AC28" s="353"/>
      <c r="AD28" s="353"/>
      <c r="AE28" s="353"/>
      <c r="AF28" s="48"/>
      <c r="AG28" s="48"/>
      <c r="AH28" s="48"/>
      <c r="AI28" s="48"/>
      <c r="AJ28" s="48"/>
      <c r="AK28" s="354">
        <v>0</v>
      </c>
      <c r="AL28" s="353"/>
      <c r="AM28" s="353"/>
      <c r="AN28" s="353"/>
      <c r="AO28" s="353"/>
      <c r="AP28" s="48"/>
      <c r="AQ28" s="50"/>
      <c r="BE28" s="342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52">
        <v>0.15</v>
      </c>
      <c r="M29" s="353"/>
      <c r="N29" s="353"/>
      <c r="O29" s="353"/>
      <c r="P29" s="48"/>
      <c r="Q29" s="48"/>
      <c r="R29" s="48"/>
      <c r="S29" s="48"/>
      <c r="T29" s="48"/>
      <c r="U29" s="48"/>
      <c r="V29" s="48"/>
      <c r="W29" s="354">
        <f>ROUND(BC51,2)</f>
        <v>0</v>
      </c>
      <c r="X29" s="353"/>
      <c r="Y29" s="353"/>
      <c r="Z29" s="353"/>
      <c r="AA29" s="353"/>
      <c r="AB29" s="353"/>
      <c r="AC29" s="353"/>
      <c r="AD29" s="353"/>
      <c r="AE29" s="353"/>
      <c r="AF29" s="48"/>
      <c r="AG29" s="48"/>
      <c r="AH29" s="48"/>
      <c r="AI29" s="48"/>
      <c r="AJ29" s="48"/>
      <c r="AK29" s="354">
        <v>0</v>
      </c>
      <c r="AL29" s="353"/>
      <c r="AM29" s="353"/>
      <c r="AN29" s="353"/>
      <c r="AO29" s="353"/>
      <c r="AP29" s="48"/>
      <c r="AQ29" s="50"/>
      <c r="BE29" s="342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52">
        <v>0</v>
      </c>
      <c r="M30" s="353"/>
      <c r="N30" s="353"/>
      <c r="O30" s="353"/>
      <c r="P30" s="48"/>
      <c r="Q30" s="48"/>
      <c r="R30" s="48"/>
      <c r="S30" s="48"/>
      <c r="T30" s="48"/>
      <c r="U30" s="48"/>
      <c r="V30" s="48"/>
      <c r="W30" s="354">
        <f>ROUND(BD51,2)</f>
        <v>0</v>
      </c>
      <c r="X30" s="353"/>
      <c r="Y30" s="353"/>
      <c r="Z30" s="353"/>
      <c r="AA30" s="353"/>
      <c r="AB30" s="353"/>
      <c r="AC30" s="353"/>
      <c r="AD30" s="353"/>
      <c r="AE30" s="353"/>
      <c r="AF30" s="48"/>
      <c r="AG30" s="48"/>
      <c r="AH30" s="48"/>
      <c r="AI30" s="48"/>
      <c r="AJ30" s="48"/>
      <c r="AK30" s="354">
        <v>0</v>
      </c>
      <c r="AL30" s="353"/>
      <c r="AM30" s="353"/>
      <c r="AN30" s="353"/>
      <c r="AO30" s="353"/>
      <c r="AP30" s="48"/>
      <c r="AQ30" s="50"/>
      <c r="BE30" s="342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2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55" t="s">
        <v>52</v>
      </c>
      <c r="Y32" s="356"/>
      <c r="Z32" s="356"/>
      <c r="AA32" s="356"/>
      <c r="AB32" s="356"/>
      <c r="AC32" s="53"/>
      <c r="AD32" s="53"/>
      <c r="AE32" s="53"/>
      <c r="AF32" s="53"/>
      <c r="AG32" s="53"/>
      <c r="AH32" s="53"/>
      <c r="AI32" s="53"/>
      <c r="AJ32" s="53"/>
      <c r="AK32" s="357">
        <f>SUM(AK23:AK30)</f>
        <v>0</v>
      </c>
      <c r="AL32" s="356"/>
      <c r="AM32" s="356"/>
      <c r="AN32" s="356"/>
      <c r="AO32" s="358"/>
      <c r="AP32" s="51"/>
      <c r="AQ32" s="55"/>
      <c r="BE32" s="342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M16/078RZ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9" t="str">
        <f>K6</f>
        <v>Lukavický potok, 10100958, Letohrad, 1,000 - 1,750, rekonstrukce koryta</v>
      </c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Letohrad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1" t="str">
        <f>IF(AN8= "","",AN8)</f>
        <v>22. 2. 2017</v>
      </c>
      <c r="AN44" s="361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Povodí Labe,státní podnik,Víta Nejedlého 951, HK 3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62" t="str">
        <f>IF(E17="","",E17)</f>
        <v>Multiaqua, s.r.o.,Veverkova 1343, HK2</v>
      </c>
      <c r="AN46" s="362"/>
      <c r="AO46" s="362"/>
      <c r="AP46" s="362"/>
      <c r="AQ46" s="63"/>
      <c r="AR46" s="61"/>
      <c r="AS46" s="363" t="s">
        <v>54</v>
      </c>
      <c r="AT46" s="364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5"/>
      <c r="AT47" s="366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7"/>
      <c r="AT48" s="368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9" t="s">
        <v>55</v>
      </c>
      <c r="D49" s="370"/>
      <c r="E49" s="370"/>
      <c r="F49" s="370"/>
      <c r="G49" s="370"/>
      <c r="H49" s="79"/>
      <c r="I49" s="371" t="s">
        <v>56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57</v>
      </c>
      <c r="AH49" s="370"/>
      <c r="AI49" s="370"/>
      <c r="AJ49" s="370"/>
      <c r="AK49" s="370"/>
      <c r="AL49" s="370"/>
      <c r="AM49" s="370"/>
      <c r="AN49" s="371" t="s">
        <v>58</v>
      </c>
      <c r="AO49" s="370"/>
      <c r="AP49" s="370"/>
      <c r="AQ49" s="80" t="s">
        <v>59</v>
      </c>
      <c r="AR49" s="61"/>
      <c r="AS49" s="81" t="s">
        <v>60</v>
      </c>
      <c r="AT49" s="82" t="s">
        <v>61</v>
      </c>
      <c r="AU49" s="82" t="s">
        <v>62</v>
      </c>
      <c r="AV49" s="82" t="s">
        <v>63</v>
      </c>
      <c r="AW49" s="82" t="s">
        <v>64</v>
      </c>
      <c r="AX49" s="82" t="s">
        <v>65</v>
      </c>
      <c r="AY49" s="82" t="s">
        <v>66</v>
      </c>
      <c r="AZ49" s="82" t="s">
        <v>67</v>
      </c>
      <c r="BA49" s="82" t="s">
        <v>68</v>
      </c>
      <c r="BB49" s="82" t="s">
        <v>69</v>
      </c>
      <c r="BC49" s="82" t="s">
        <v>70</v>
      </c>
      <c r="BD49" s="83" t="s">
        <v>71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6">
        <f>ROUND(SUM(AG52:AG53),2)</f>
        <v>0</v>
      </c>
      <c r="AH51" s="376"/>
      <c r="AI51" s="376"/>
      <c r="AJ51" s="376"/>
      <c r="AK51" s="376"/>
      <c r="AL51" s="376"/>
      <c r="AM51" s="376"/>
      <c r="AN51" s="377">
        <f>SUM(AG51,AT51)</f>
        <v>0</v>
      </c>
      <c r="AO51" s="377"/>
      <c r="AP51" s="377"/>
      <c r="AQ51" s="89" t="s">
        <v>30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73</v>
      </c>
      <c r="BT51" s="94" t="s">
        <v>74</v>
      </c>
      <c r="BU51" s="95" t="s">
        <v>75</v>
      </c>
      <c r="BV51" s="94" t="s">
        <v>76</v>
      </c>
      <c r="BW51" s="94" t="s">
        <v>7</v>
      </c>
      <c r="BX51" s="94" t="s">
        <v>77</v>
      </c>
      <c r="CL51" s="94" t="s">
        <v>21</v>
      </c>
    </row>
    <row r="52" spans="1:91" s="5" customFormat="1" ht="31.5" customHeight="1">
      <c r="A52" s="96" t="s">
        <v>78</v>
      </c>
      <c r="B52" s="97"/>
      <c r="C52" s="98"/>
      <c r="D52" s="375" t="s">
        <v>79</v>
      </c>
      <c r="E52" s="375"/>
      <c r="F52" s="375"/>
      <c r="G52" s="375"/>
      <c r="H52" s="375"/>
      <c r="I52" s="99"/>
      <c r="J52" s="375" t="s">
        <v>80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3">
        <f>' 1 - SO  01 Rekonstrukce ...'!J27</f>
        <v>0</v>
      </c>
      <c r="AH52" s="374"/>
      <c r="AI52" s="374"/>
      <c r="AJ52" s="374"/>
      <c r="AK52" s="374"/>
      <c r="AL52" s="374"/>
      <c r="AM52" s="374"/>
      <c r="AN52" s="373">
        <f>SUM(AG52,AT52)</f>
        <v>0</v>
      </c>
      <c r="AO52" s="374"/>
      <c r="AP52" s="374"/>
      <c r="AQ52" s="100" t="s">
        <v>81</v>
      </c>
      <c r="AR52" s="101"/>
      <c r="AS52" s="102">
        <v>0</v>
      </c>
      <c r="AT52" s="103">
        <f>ROUND(SUM(AV52:AW52),2)</f>
        <v>0</v>
      </c>
      <c r="AU52" s="104">
        <f>' 1 - SO  01 Rekonstrukce ...'!P89</f>
        <v>0</v>
      </c>
      <c r="AV52" s="103">
        <f>' 1 - SO  01 Rekonstrukce ...'!J30</f>
        <v>0</v>
      </c>
      <c r="AW52" s="103">
        <f>' 1 - SO  01 Rekonstrukce ...'!J31</f>
        <v>0</v>
      </c>
      <c r="AX52" s="103">
        <f>' 1 - SO  01 Rekonstrukce ...'!J32</f>
        <v>0</v>
      </c>
      <c r="AY52" s="103">
        <f>' 1 - SO  01 Rekonstrukce ...'!J33</f>
        <v>0</v>
      </c>
      <c r="AZ52" s="103">
        <f>' 1 - SO  01 Rekonstrukce ...'!F30</f>
        <v>0</v>
      </c>
      <c r="BA52" s="103">
        <f>' 1 - SO  01 Rekonstrukce ...'!F31</f>
        <v>0</v>
      </c>
      <c r="BB52" s="103">
        <f>' 1 - SO  01 Rekonstrukce ...'!F32</f>
        <v>0</v>
      </c>
      <c r="BC52" s="103">
        <f>' 1 - SO  01 Rekonstrukce ...'!F33</f>
        <v>0</v>
      </c>
      <c r="BD52" s="105">
        <f>' 1 - SO  01 Rekonstrukce ...'!F34</f>
        <v>0</v>
      </c>
      <c r="BT52" s="106" t="s">
        <v>82</v>
      </c>
      <c r="BV52" s="106" t="s">
        <v>76</v>
      </c>
      <c r="BW52" s="106" t="s">
        <v>83</v>
      </c>
      <c r="BX52" s="106" t="s">
        <v>7</v>
      </c>
      <c r="CL52" s="106" t="s">
        <v>21</v>
      </c>
      <c r="CM52" s="106" t="s">
        <v>84</v>
      </c>
    </row>
    <row r="53" spans="1:91" s="5" customFormat="1" ht="16.5" customHeight="1">
      <c r="A53" s="96" t="s">
        <v>78</v>
      </c>
      <c r="B53" s="97"/>
      <c r="C53" s="98"/>
      <c r="D53" s="375" t="s">
        <v>84</v>
      </c>
      <c r="E53" s="375"/>
      <c r="F53" s="375"/>
      <c r="G53" s="375"/>
      <c r="H53" s="375"/>
      <c r="I53" s="99"/>
      <c r="J53" s="375" t="s">
        <v>85</v>
      </c>
      <c r="K53" s="375"/>
      <c r="L53" s="375"/>
      <c r="M53" s="375"/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  <c r="AA53" s="375"/>
      <c r="AB53" s="375"/>
      <c r="AC53" s="375"/>
      <c r="AD53" s="375"/>
      <c r="AE53" s="375"/>
      <c r="AF53" s="375"/>
      <c r="AG53" s="373">
        <f>'2 - VON Vedlejší a ostatn...'!J27</f>
        <v>0</v>
      </c>
      <c r="AH53" s="374"/>
      <c r="AI53" s="374"/>
      <c r="AJ53" s="374"/>
      <c r="AK53" s="374"/>
      <c r="AL53" s="374"/>
      <c r="AM53" s="374"/>
      <c r="AN53" s="373">
        <f>SUM(AG53,AT53)</f>
        <v>0</v>
      </c>
      <c r="AO53" s="374"/>
      <c r="AP53" s="374"/>
      <c r="AQ53" s="100" t="s">
        <v>81</v>
      </c>
      <c r="AR53" s="101"/>
      <c r="AS53" s="107">
        <v>0</v>
      </c>
      <c r="AT53" s="108">
        <f>ROUND(SUM(AV53:AW53),2)</f>
        <v>0</v>
      </c>
      <c r="AU53" s="109">
        <f>'2 - VON Vedlejší a ostatn...'!P83</f>
        <v>0</v>
      </c>
      <c r="AV53" s="108">
        <f>'2 - VON Vedlejší a ostatn...'!J30</f>
        <v>0</v>
      </c>
      <c r="AW53" s="108">
        <f>'2 - VON Vedlejší a ostatn...'!J31</f>
        <v>0</v>
      </c>
      <c r="AX53" s="108">
        <f>'2 - VON Vedlejší a ostatn...'!J32</f>
        <v>0</v>
      </c>
      <c r="AY53" s="108">
        <f>'2 - VON Vedlejší a ostatn...'!J33</f>
        <v>0</v>
      </c>
      <c r="AZ53" s="108">
        <f>'2 - VON Vedlejší a ostatn...'!F30</f>
        <v>0</v>
      </c>
      <c r="BA53" s="108">
        <f>'2 - VON Vedlejší a ostatn...'!F31</f>
        <v>0</v>
      </c>
      <c r="BB53" s="108">
        <f>'2 - VON Vedlejší a ostatn...'!F32</f>
        <v>0</v>
      </c>
      <c r="BC53" s="108">
        <f>'2 - VON Vedlejší a ostatn...'!F33</f>
        <v>0</v>
      </c>
      <c r="BD53" s="110">
        <f>'2 - VON Vedlejší a ostatn...'!F34</f>
        <v>0</v>
      </c>
      <c r="BT53" s="106" t="s">
        <v>82</v>
      </c>
      <c r="BV53" s="106" t="s">
        <v>76</v>
      </c>
      <c r="BW53" s="106" t="s">
        <v>86</v>
      </c>
      <c r="BX53" s="106" t="s">
        <v>7</v>
      </c>
      <c r="CL53" s="106" t="s">
        <v>21</v>
      </c>
      <c r="CM53" s="106" t="s">
        <v>84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vsDwE263QjghOyavX3hRXfJkRzZV+PfRN1NNI6OViA/fqo+h/0vkuHZlACPeOos9Ybojlj2mMUor7yytrqKGsA==" saltValue="UF9+IJvGfSlWPFQiDFOBg+AXCRWDpiGpwPa4YrIn187P/lTUb7jxfTiOgkOh0fmbqyBICF7DWgkRj4FDIqAlKw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 1 - SO  01 Rekonstrukce ...'!C2" display="/"/>
    <hyperlink ref="A53" location="'2 - VON Vedlejší a ostatn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87</v>
      </c>
      <c r="G1" s="387" t="s">
        <v>88</v>
      </c>
      <c r="H1" s="387"/>
      <c r="I1" s="115"/>
      <c r="J1" s="114" t="s">
        <v>89</v>
      </c>
      <c r="K1" s="113" t="s">
        <v>90</v>
      </c>
      <c r="L1" s="114" t="s">
        <v>91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9" t="str">
        <f>'Rekapitulace stavby'!K6</f>
        <v>Lukavický potok, 10100958, Letohrad, 1,000 - 1,750, rekonstrukce koryta</v>
      </c>
      <c r="F7" s="380"/>
      <c r="G7" s="380"/>
      <c r="H7" s="380"/>
      <c r="I7" s="117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1" t="s">
        <v>94</v>
      </c>
      <c r="F9" s="382"/>
      <c r="G9" s="382"/>
      <c r="H9" s="38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42.75" customHeight="1">
      <c r="B24" s="121"/>
      <c r="C24" s="122"/>
      <c r="D24" s="122"/>
      <c r="E24" s="348" t="s">
        <v>95</v>
      </c>
      <c r="F24" s="348"/>
      <c r="G24" s="348"/>
      <c r="H24" s="34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ROUND(SUM(BE89:BE307), 2)</f>
        <v>0</v>
      </c>
      <c r="G30" s="42"/>
      <c r="H30" s="42"/>
      <c r="I30" s="131">
        <v>0.21</v>
      </c>
      <c r="J30" s="130">
        <f>ROUND(ROUND((SUM(BE89:BE307)),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ROUND(SUM(BF89:BF307), 2)</f>
        <v>0</v>
      </c>
      <c r="G31" s="42"/>
      <c r="H31" s="42"/>
      <c r="I31" s="131">
        <v>0.15</v>
      </c>
      <c r="J31" s="130">
        <f>ROUND(ROUND((SUM(BF89:BF307)),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ROUND(SUM(BG89:BG307),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ROUND(SUM(BH89:BH307),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ROUND(SUM(BI89:BI307),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9" t="str">
        <f>E7</f>
        <v>Lukavický potok, 10100958, Letohrad, 1,000 - 1,750, rekonstrukce koryta</v>
      </c>
      <c r="F45" s="380"/>
      <c r="G45" s="380"/>
      <c r="H45" s="380"/>
      <c r="I45" s="118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1" t="str">
        <f>E9</f>
        <v xml:space="preserve"> 1 - SO  01 Rekonstrukce koryta ř. km 1,300 - 1,525</v>
      </c>
      <c r="F47" s="382"/>
      <c r="G47" s="382"/>
      <c r="H47" s="38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48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J89</f>
        <v>0</v>
      </c>
      <c r="K56" s="45"/>
      <c r="AU56" s="24" t="s">
        <v>100</v>
      </c>
    </row>
    <row r="57" spans="2:47" s="7" customFormat="1" ht="24.95" customHeight="1">
      <c r="B57" s="149"/>
      <c r="C57" s="150"/>
      <c r="D57" s="151" t="s">
        <v>101</v>
      </c>
      <c r="E57" s="152"/>
      <c r="F57" s="152"/>
      <c r="G57" s="152"/>
      <c r="H57" s="152"/>
      <c r="I57" s="153"/>
      <c r="J57" s="154">
        <f>J90</f>
        <v>0</v>
      </c>
      <c r="K57" s="155"/>
    </row>
    <row r="58" spans="2:47" s="8" customFormat="1" ht="19.899999999999999" customHeight="1">
      <c r="B58" s="156"/>
      <c r="C58" s="157"/>
      <c r="D58" s="158" t="s">
        <v>102</v>
      </c>
      <c r="E58" s="159"/>
      <c r="F58" s="159"/>
      <c r="G58" s="159"/>
      <c r="H58" s="159"/>
      <c r="I58" s="160"/>
      <c r="J58" s="161">
        <f>J91</f>
        <v>0</v>
      </c>
      <c r="K58" s="162"/>
    </row>
    <row r="59" spans="2:47" s="8" customFormat="1" ht="19.899999999999999" customHeight="1">
      <c r="B59" s="156"/>
      <c r="C59" s="157"/>
      <c r="D59" s="158" t="s">
        <v>103</v>
      </c>
      <c r="E59" s="159"/>
      <c r="F59" s="159"/>
      <c r="G59" s="159"/>
      <c r="H59" s="159"/>
      <c r="I59" s="160"/>
      <c r="J59" s="161">
        <f>J158</f>
        <v>0</v>
      </c>
      <c r="K59" s="162"/>
    </row>
    <row r="60" spans="2:47" s="8" customFormat="1" ht="19.899999999999999" customHeight="1">
      <c r="B60" s="156"/>
      <c r="C60" s="157"/>
      <c r="D60" s="158" t="s">
        <v>104</v>
      </c>
      <c r="E60" s="159"/>
      <c r="F60" s="159"/>
      <c r="G60" s="159"/>
      <c r="H60" s="159"/>
      <c r="I60" s="160"/>
      <c r="J60" s="161">
        <f>J165</f>
        <v>0</v>
      </c>
      <c r="K60" s="162"/>
    </row>
    <row r="61" spans="2:47" s="8" customFormat="1" ht="19.899999999999999" customHeight="1">
      <c r="B61" s="156"/>
      <c r="C61" s="157"/>
      <c r="D61" s="158" t="s">
        <v>105</v>
      </c>
      <c r="E61" s="159"/>
      <c r="F61" s="159"/>
      <c r="G61" s="159"/>
      <c r="H61" s="159"/>
      <c r="I61" s="160"/>
      <c r="J61" s="161">
        <f>J201</f>
        <v>0</v>
      </c>
      <c r="K61" s="162"/>
    </row>
    <row r="62" spans="2:47" s="8" customFormat="1" ht="19.899999999999999" customHeight="1">
      <c r="B62" s="156"/>
      <c r="C62" s="157"/>
      <c r="D62" s="158" t="s">
        <v>106</v>
      </c>
      <c r="E62" s="159"/>
      <c r="F62" s="159"/>
      <c r="G62" s="159"/>
      <c r="H62" s="159"/>
      <c r="I62" s="160"/>
      <c r="J62" s="161">
        <f>J233</f>
        <v>0</v>
      </c>
      <c r="K62" s="162"/>
    </row>
    <row r="63" spans="2:47" s="8" customFormat="1" ht="19.899999999999999" customHeight="1">
      <c r="B63" s="156"/>
      <c r="C63" s="157"/>
      <c r="D63" s="158" t="s">
        <v>107</v>
      </c>
      <c r="E63" s="159"/>
      <c r="F63" s="159"/>
      <c r="G63" s="159"/>
      <c r="H63" s="159"/>
      <c r="I63" s="160"/>
      <c r="J63" s="161">
        <f>J261</f>
        <v>0</v>
      </c>
      <c r="K63" s="162"/>
    </row>
    <row r="64" spans="2:47" s="8" customFormat="1" ht="19.899999999999999" customHeight="1">
      <c r="B64" s="156"/>
      <c r="C64" s="157"/>
      <c r="D64" s="158" t="s">
        <v>108</v>
      </c>
      <c r="E64" s="159"/>
      <c r="F64" s="159"/>
      <c r="G64" s="159"/>
      <c r="H64" s="159"/>
      <c r="I64" s="160"/>
      <c r="J64" s="161">
        <f>J274</f>
        <v>0</v>
      </c>
      <c r="K64" s="162"/>
    </row>
    <row r="65" spans="2:12" s="8" customFormat="1" ht="19.899999999999999" customHeight="1">
      <c r="B65" s="156"/>
      <c r="C65" s="157"/>
      <c r="D65" s="158" t="s">
        <v>109</v>
      </c>
      <c r="E65" s="159"/>
      <c r="F65" s="159"/>
      <c r="G65" s="159"/>
      <c r="H65" s="159"/>
      <c r="I65" s="160"/>
      <c r="J65" s="161">
        <f>J280</f>
        <v>0</v>
      </c>
      <c r="K65" s="162"/>
    </row>
    <row r="66" spans="2:12" s="7" customFormat="1" ht="24.95" customHeight="1">
      <c r="B66" s="149"/>
      <c r="C66" s="150"/>
      <c r="D66" s="151" t="s">
        <v>110</v>
      </c>
      <c r="E66" s="152"/>
      <c r="F66" s="152"/>
      <c r="G66" s="152"/>
      <c r="H66" s="152"/>
      <c r="I66" s="153"/>
      <c r="J66" s="154">
        <f>J282</f>
        <v>0</v>
      </c>
      <c r="K66" s="155"/>
    </row>
    <row r="67" spans="2:12" s="8" customFormat="1" ht="19.899999999999999" customHeight="1">
      <c r="B67" s="156"/>
      <c r="C67" s="157"/>
      <c r="D67" s="158" t="s">
        <v>111</v>
      </c>
      <c r="E67" s="159"/>
      <c r="F67" s="159"/>
      <c r="G67" s="159"/>
      <c r="H67" s="159"/>
      <c r="I67" s="160"/>
      <c r="J67" s="161">
        <f>J283</f>
        <v>0</v>
      </c>
      <c r="K67" s="162"/>
    </row>
    <row r="68" spans="2:12" s="8" customFormat="1" ht="19.899999999999999" customHeight="1">
      <c r="B68" s="156"/>
      <c r="C68" s="157"/>
      <c r="D68" s="158" t="s">
        <v>112</v>
      </c>
      <c r="E68" s="159"/>
      <c r="F68" s="159"/>
      <c r="G68" s="159"/>
      <c r="H68" s="159"/>
      <c r="I68" s="160"/>
      <c r="J68" s="161">
        <f>J286</f>
        <v>0</v>
      </c>
      <c r="K68" s="162"/>
    </row>
    <row r="69" spans="2:12" s="8" customFormat="1" ht="19.899999999999999" customHeight="1">
      <c r="B69" s="156"/>
      <c r="C69" s="157"/>
      <c r="D69" s="158" t="s">
        <v>113</v>
      </c>
      <c r="E69" s="159"/>
      <c r="F69" s="159"/>
      <c r="G69" s="159"/>
      <c r="H69" s="159"/>
      <c r="I69" s="160"/>
      <c r="J69" s="161">
        <f>J300</f>
        <v>0</v>
      </c>
      <c r="K69" s="162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18"/>
      <c r="J70" s="42"/>
      <c r="K70" s="4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9"/>
      <c r="J71" s="57"/>
      <c r="K71" s="58"/>
    </row>
    <row r="75" spans="2:12" s="1" customFormat="1" ht="6.95" customHeight="1">
      <c r="B75" s="59"/>
      <c r="C75" s="60"/>
      <c r="D75" s="60"/>
      <c r="E75" s="60"/>
      <c r="F75" s="60"/>
      <c r="G75" s="60"/>
      <c r="H75" s="60"/>
      <c r="I75" s="142"/>
      <c r="J75" s="60"/>
      <c r="K75" s="60"/>
      <c r="L75" s="61"/>
    </row>
    <row r="76" spans="2:12" s="1" customFormat="1" ht="36.950000000000003" customHeight="1">
      <c r="B76" s="41"/>
      <c r="C76" s="62" t="s">
        <v>114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4.45" customHeight="1">
      <c r="B78" s="41"/>
      <c r="C78" s="65" t="s">
        <v>18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6.5" customHeight="1">
      <c r="B79" s="41"/>
      <c r="C79" s="63"/>
      <c r="D79" s="63"/>
      <c r="E79" s="384" t="str">
        <f>E7</f>
        <v>Lukavický potok, 10100958, Letohrad, 1,000 - 1,750, rekonstrukce koryta</v>
      </c>
      <c r="F79" s="385"/>
      <c r="G79" s="385"/>
      <c r="H79" s="385"/>
      <c r="I79" s="163"/>
      <c r="J79" s="63"/>
      <c r="K79" s="63"/>
      <c r="L79" s="61"/>
    </row>
    <row r="80" spans="2:12" s="1" customFormat="1" ht="14.45" customHeight="1">
      <c r="B80" s="41"/>
      <c r="C80" s="65" t="s">
        <v>93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7.25" customHeight="1">
      <c r="B81" s="41"/>
      <c r="C81" s="63"/>
      <c r="D81" s="63"/>
      <c r="E81" s="359" t="str">
        <f>E9</f>
        <v xml:space="preserve"> 1 - SO  01 Rekonstrukce koryta ř. km 1,300 - 1,525</v>
      </c>
      <c r="F81" s="386"/>
      <c r="G81" s="386"/>
      <c r="H81" s="386"/>
      <c r="I81" s="163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8" customHeight="1">
      <c r="B83" s="41"/>
      <c r="C83" s="65" t="s">
        <v>24</v>
      </c>
      <c r="D83" s="63"/>
      <c r="E83" s="63"/>
      <c r="F83" s="164" t="str">
        <f>F12</f>
        <v>Letohrad</v>
      </c>
      <c r="G83" s="63"/>
      <c r="H83" s="63"/>
      <c r="I83" s="165" t="s">
        <v>26</v>
      </c>
      <c r="J83" s="73" t="str">
        <f>IF(J12="","",J12)</f>
        <v>22. 2. 2017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>
      <c r="B85" s="41"/>
      <c r="C85" s="65" t="s">
        <v>28</v>
      </c>
      <c r="D85" s="63"/>
      <c r="E85" s="63"/>
      <c r="F85" s="164" t="str">
        <f>E15</f>
        <v>Povodí Labe,státní podnik,Víta Nejedlého 951, HK 3</v>
      </c>
      <c r="G85" s="63"/>
      <c r="H85" s="63"/>
      <c r="I85" s="165" t="s">
        <v>35</v>
      </c>
      <c r="J85" s="164" t="str">
        <f>E21</f>
        <v>Multiaqua, s.r.o.,Veverkova 1343, HK2</v>
      </c>
      <c r="K85" s="63"/>
      <c r="L85" s="61"/>
    </row>
    <row r="86" spans="2:65" s="1" customFormat="1" ht="14.45" customHeight="1">
      <c r="B86" s="41"/>
      <c r="C86" s="65" t="s">
        <v>33</v>
      </c>
      <c r="D86" s="63"/>
      <c r="E86" s="63"/>
      <c r="F86" s="164" t="str">
        <f>IF(E18="","",E18)</f>
        <v/>
      </c>
      <c r="G86" s="63"/>
      <c r="H86" s="63"/>
      <c r="I86" s="163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5" s="9" customFormat="1" ht="29.25" customHeight="1">
      <c r="B88" s="166"/>
      <c r="C88" s="167" t="s">
        <v>115</v>
      </c>
      <c r="D88" s="168" t="s">
        <v>59</v>
      </c>
      <c r="E88" s="168" t="s">
        <v>55</v>
      </c>
      <c r="F88" s="168" t="s">
        <v>116</v>
      </c>
      <c r="G88" s="168" t="s">
        <v>117</v>
      </c>
      <c r="H88" s="168" t="s">
        <v>118</v>
      </c>
      <c r="I88" s="169" t="s">
        <v>119</v>
      </c>
      <c r="J88" s="168" t="s">
        <v>98</v>
      </c>
      <c r="K88" s="170" t="s">
        <v>120</v>
      </c>
      <c r="L88" s="171"/>
      <c r="M88" s="81" t="s">
        <v>121</v>
      </c>
      <c r="N88" s="82" t="s">
        <v>44</v>
      </c>
      <c r="O88" s="82" t="s">
        <v>122</v>
      </c>
      <c r="P88" s="82" t="s">
        <v>123</v>
      </c>
      <c r="Q88" s="82" t="s">
        <v>124</v>
      </c>
      <c r="R88" s="82" t="s">
        <v>125</v>
      </c>
      <c r="S88" s="82" t="s">
        <v>126</v>
      </c>
      <c r="T88" s="83" t="s">
        <v>127</v>
      </c>
    </row>
    <row r="89" spans="2:65" s="1" customFormat="1" ht="29.25" customHeight="1">
      <c r="B89" s="41"/>
      <c r="C89" s="87" t="s">
        <v>99</v>
      </c>
      <c r="D89" s="63"/>
      <c r="E89" s="63"/>
      <c r="F89" s="63"/>
      <c r="G89" s="63"/>
      <c r="H89" s="63"/>
      <c r="I89" s="163"/>
      <c r="J89" s="172">
        <f>BK89</f>
        <v>0</v>
      </c>
      <c r="K89" s="63"/>
      <c r="L89" s="61"/>
      <c r="M89" s="84"/>
      <c r="N89" s="85"/>
      <c r="O89" s="85"/>
      <c r="P89" s="173">
        <f>P90+P282</f>
        <v>0</v>
      </c>
      <c r="Q89" s="85"/>
      <c r="R89" s="173">
        <f>R90+R282</f>
        <v>1177.2211913000001</v>
      </c>
      <c r="S89" s="85"/>
      <c r="T89" s="174">
        <f>T90+T282</f>
        <v>11.076000000000001</v>
      </c>
      <c r="AT89" s="24" t="s">
        <v>73</v>
      </c>
      <c r="AU89" s="24" t="s">
        <v>100</v>
      </c>
      <c r="BK89" s="175">
        <f>BK90+BK282</f>
        <v>0</v>
      </c>
    </row>
    <row r="90" spans="2:65" s="10" customFormat="1" ht="37.35" customHeight="1">
      <c r="B90" s="176"/>
      <c r="C90" s="177"/>
      <c r="D90" s="178" t="s">
        <v>73</v>
      </c>
      <c r="E90" s="179" t="s">
        <v>128</v>
      </c>
      <c r="F90" s="179" t="s">
        <v>129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P91+P158+P165+P201+P233+P261+P274+P280</f>
        <v>0</v>
      </c>
      <c r="Q90" s="184"/>
      <c r="R90" s="185">
        <f>R91+R158+R165+R201+R233+R261+R274+R280</f>
        <v>1176.0102978300001</v>
      </c>
      <c r="S90" s="184"/>
      <c r="T90" s="186">
        <f>T91+T158+T165+T201+T233+T261+T274+T280</f>
        <v>11.076000000000001</v>
      </c>
      <c r="AR90" s="187" t="s">
        <v>82</v>
      </c>
      <c r="AT90" s="188" t="s">
        <v>73</v>
      </c>
      <c r="AU90" s="188" t="s">
        <v>74</v>
      </c>
      <c r="AY90" s="187" t="s">
        <v>130</v>
      </c>
      <c r="BK90" s="189">
        <f>BK91+BK158+BK165+BK201+BK233+BK261+BK274+BK280</f>
        <v>0</v>
      </c>
    </row>
    <row r="91" spans="2:65" s="10" customFormat="1" ht="19.899999999999999" customHeight="1">
      <c r="B91" s="176"/>
      <c r="C91" s="177"/>
      <c r="D91" s="178" t="s">
        <v>73</v>
      </c>
      <c r="E91" s="190" t="s">
        <v>82</v>
      </c>
      <c r="F91" s="190" t="s">
        <v>131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SUM(P92:P157)</f>
        <v>0</v>
      </c>
      <c r="Q91" s="184"/>
      <c r="R91" s="185">
        <f>SUM(R92:R157)</f>
        <v>0.189418</v>
      </c>
      <c r="S91" s="184"/>
      <c r="T91" s="186">
        <f>SUM(T92:T157)</f>
        <v>0</v>
      </c>
      <c r="AR91" s="187" t="s">
        <v>82</v>
      </c>
      <c r="AT91" s="188" t="s">
        <v>73</v>
      </c>
      <c r="AU91" s="188" t="s">
        <v>82</v>
      </c>
      <c r="AY91" s="187" t="s">
        <v>130</v>
      </c>
      <c r="BK91" s="189">
        <f>SUM(BK92:BK157)</f>
        <v>0</v>
      </c>
    </row>
    <row r="92" spans="2:65" s="1" customFormat="1" ht="25.5" customHeight="1">
      <c r="B92" s="41"/>
      <c r="C92" s="192" t="s">
        <v>82</v>
      </c>
      <c r="D92" s="192" t="s">
        <v>132</v>
      </c>
      <c r="E92" s="193" t="s">
        <v>133</v>
      </c>
      <c r="F92" s="194" t="s">
        <v>134</v>
      </c>
      <c r="G92" s="195" t="s">
        <v>135</v>
      </c>
      <c r="H92" s="196">
        <v>36</v>
      </c>
      <c r="I92" s="197"/>
      <c r="J92" s="198">
        <f>ROUND(I92*H92,2)</f>
        <v>0</v>
      </c>
      <c r="K92" s="194" t="s">
        <v>136</v>
      </c>
      <c r="L92" s="61"/>
      <c r="M92" s="199" t="s">
        <v>30</v>
      </c>
      <c r="N92" s="200" t="s">
        <v>45</v>
      </c>
      <c r="O92" s="42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4" t="s">
        <v>137</v>
      </c>
      <c r="AT92" s="24" t="s">
        <v>132</v>
      </c>
      <c r="AU92" s="24" t="s">
        <v>84</v>
      </c>
      <c r="AY92" s="24" t="s">
        <v>130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82</v>
      </c>
      <c r="BK92" s="203">
        <f>ROUND(I92*H92,2)</f>
        <v>0</v>
      </c>
      <c r="BL92" s="24" t="s">
        <v>137</v>
      </c>
      <c r="BM92" s="24" t="s">
        <v>138</v>
      </c>
    </row>
    <row r="93" spans="2:65" s="11" customFormat="1" ht="13.5">
      <c r="B93" s="204"/>
      <c r="C93" s="205"/>
      <c r="D93" s="206" t="s">
        <v>139</v>
      </c>
      <c r="E93" s="207" t="s">
        <v>30</v>
      </c>
      <c r="F93" s="208" t="s">
        <v>140</v>
      </c>
      <c r="G93" s="205"/>
      <c r="H93" s="209">
        <v>36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139</v>
      </c>
      <c r="AU93" s="215" t="s">
        <v>84</v>
      </c>
      <c r="AV93" s="11" t="s">
        <v>84</v>
      </c>
      <c r="AW93" s="11" t="s">
        <v>37</v>
      </c>
      <c r="AX93" s="11" t="s">
        <v>82</v>
      </c>
      <c r="AY93" s="215" t="s">
        <v>130</v>
      </c>
    </row>
    <row r="94" spans="2:65" s="1" customFormat="1" ht="16.5" customHeight="1">
      <c r="B94" s="41"/>
      <c r="C94" s="192" t="s">
        <v>84</v>
      </c>
      <c r="D94" s="192" t="s">
        <v>132</v>
      </c>
      <c r="E94" s="193" t="s">
        <v>141</v>
      </c>
      <c r="F94" s="194" t="s">
        <v>142</v>
      </c>
      <c r="G94" s="195" t="s">
        <v>143</v>
      </c>
      <c r="H94" s="196">
        <v>1</v>
      </c>
      <c r="I94" s="197"/>
      <c r="J94" s="198">
        <f>ROUND(I94*H94,2)</f>
        <v>0</v>
      </c>
      <c r="K94" s="194" t="s">
        <v>30</v>
      </c>
      <c r="L94" s="61"/>
      <c r="M94" s="199" t="s">
        <v>30</v>
      </c>
      <c r="N94" s="200" t="s">
        <v>45</v>
      </c>
      <c r="O94" s="42"/>
      <c r="P94" s="201">
        <f>O94*H94</f>
        <v>0</v>
      </c>
      <c r="Q94" s="201">
        <v>9.5200000000000007E-3</v>
      </c>
      <c r="R94" s="201">
        <f>Q94*H94</f>
        <v>9.5200000000000007E-3</v>
      </c>
      <c r="S94" s="201">
        <v>0</v>
      </c>
      <c r="T94" s="202">
        <f>S94*H94</f>
        <v>0</v>
      </c>
      <c r="AR94" s="24" t="s">
        <v>137</v>
      </c>
      <c r="AT94" s="24" t="s">
        <v>132</v>
      </c>
      <c r="AU94" s="24" t="s">
        <v>84</v>
      </c>
      <c r="AY94" s="24" t="s">
        <v>130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82</v>
      </c>
      <c r="BK94" s="203">
        <f>ROUND(I94*H94,2)</f>
        <v>0</v>
      </c>
      <c r="BL94" s="24" t="s">
        <v>137</v>
      </c>
      <c r="BM94" s="24" t="s">
        <v>144</v>
      </c>
    </row>
    <row r="95" spans="2:65" s="1" customFormat="1" ht="27">
      <c r="B95" s="41"/>
      <c r="C95" s="63"/>
      <c r="D95" s="206" t="s">
        <v>145</v>
      </c>
      <c r="E95" s="63"/>
      <c r="F95" s="216" t="s">
        <v>146</v>
      </c>
      <c r="G95" s="63"/>
      <c r="H95" s="63"/>
      <c r="I95" s="163"/>
      <c r="J95" s="63"/>
      <c r="K95" s="63"/>
      <c r="L95" s="61"/>
      <c r="M95" s="217"/>
      <c r="N95" s="42"/>
      <c r="O95" s="42"/>
      <c r="P95" s="42"/>
      <c r="Q95" s="42"/>
      <c r="R95" s="42"/>
      <c r="S95" s="42"/>
      <c r="T95" s="78"/>
      <c r="AT95" s="24" t="s">
        <v>145</v>
      </c>
      <c r="AU95" s="24" t="s">
        <v>84</v>
      </c>
    </row>
    <row r="96" spans="2:65" s="11" customFormat="1" ht="13.5">
      <c r="B96" s="204"/>
      <c r="C96" s="205"/>
      <c r="D96" s="206" t="s">
        <v>139</v>
      </c>
      <c r="E96" s="207" t="s">
        <v>30</v>
      </c>
      <c r="F96" s="208" t="s">
        <v>82</v>
      </c>
      <c r="G96" s="205"/>
      <c r="H96" s="209">
        <v>1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139</v>
      </c>
      <c r="AU96" s="215" t="s">
        <v>84</v>
      </c>
      <c r="AV96" s="11" t="s">
        <v>84</v>
      </c>
      <c r="AW96" s="11" t="s">
        <v>37</v>
      </c>
      <c r="AX96" s="11" t="s">
        <v>82</v>
      </c>
      <c r="AY96" s="215" t="s">
        <v>130</v>
      </c>
    </row>
    <row r="97" spans="2:65" s="1" customFormat="1" ht="63.75" customHeight="1">
      <c r="B97" s="41"/>
      <c r="C97" s="192" t="s">
        <v>137</v>
      </c>
      <c r="D97" s="192" t="s">
        <v>132</v>
      </c>
      <c r="E97" s="193" t="s">
        <v>147</v>
      </c>
      <c r="F97" s="194" t="s">
        <v>148</v>
      </c>
      <c r="G97" s="195" t="s">
        <v>149</v>
      </c>
      <c r="H97" s="196">
        <v>8</v>
      </c>
      <c r="I97" s="197"/>
      <c r="J97" s="198">
        <f>ROUND(I97*H97,2)</f>
        <v>0</v>
      </c>
      <c r="K97" s="194" t="s">
        <v>136</v>
      </c>
      <c r="L97" s="61"/>
      <c r="M97" s="199" t="s">
        <v>30</v>
      </c>
      <c r="N97" s="200" t="s">
        <v>45</v>
      </c>
      <c r="O97" s="42"/>
      <c r="P97" s="201">
        <f>O97*H97</f>
        <v>0</v>
      </c>
      <c r="Q97" s="201">
        <v>8.6800000000000002E-3</v>
      </c>
      <c r="R97" s="201">
        <f>Q97*H97</f>
        <v>6.9440000000000002E-2</v>
      </c>
      <c r="S97" s="201">
        <v>0</v>
      </c>
      <c r="T97" s="202">
        <f>S97*H97</f>
        <v>0</v>
      </c>
      <c r="AR97" s="24" t="s">
        <v>137</v>
      </c>
      <c r="AT97" s="24" t="s">
        <v>132</v>
      </c>
      <c r="AU97" s="24" t="s">
        <v>84</v>
      </c>
      <c r="AY97" s="24" t="s">
        <v>130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82</v>
      </c>
      <c r="BK97" s="203">
        <f>ROUND(I97*H97,2)</f>
        <v>0</v>
      </c>
      <c r="BL97" s="24" t="s">
        <v>137</v>
      </c>
      <c r="BM97" s="24" t="s">
        <v>150</v>
      </c>
    </row>
    <row r="98" spans="2:65" s="11" customFormat="1" ht="13.5">
      <c r="B98" s="204"/>
      <c r="C98" s="205"/>
      <c r="D98" s="206" t="s">
        <v>139</v>
      </c>
      <c r="E98" s="207" t="s">
        <v>30</v>
      </c>
      <c r="F98" s="208" t="s">
        <v>151</v>
      </c>
      <c r="G98" s="205"/>
      <c r="H98" s="209">
        <v>8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139</v>
      </c>
      <c r="AU98" s="215" t="s">
        <v>84</v>
      </c>
      <c r="AV98" s="11" t="s">
        <v>84</v>
      </c>
      <c r="AW98" s="11" t="s">
        <v>37</v>
      </c>
      <c r="AX98" s="11" t="s">
        <v>82</v>
      </c>
      <c r="AY98" s="215" t="s">
        <v>130</v>
      </c>
    </row>
    <row r="99" spans="2:65" s="1" customFormat="1" ht="51" customHeight="1">
      <c r="B99" s="41"/>
      <c r="C99" s="192" t="s">
        <v>152</v>
      </c>
      <c r="D99" s="192" t="s">
        <v>132</v>
      </c>
      <c r="E99" s="193" t="s">
        <v>153</v>
      </c>
      <c r="F99" s="194" t="s">
        <v>154</v>
      </c>
      <c r="G99" s="195" t="s">
        <v>135</v>
      </c>
      <c r="H99" s="196">
        <v>1.6559999999999999</v>
      </c>
      <c r="I99" s="197"/>
      <c r="J99" s="198">
        <f>ROUND(I99*H99,2)</f>
        <v>0</v>
      </c>
      <c r="K99" s="194" t="s">
        <v>136</v>
      </c>
      <c r="L99" s="61"/>
      <c r="M99" s="199" t="s">
        <v>30</v>
      </c>
      <c r="N99" s="200" t="s">
        <v>45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137</v>
      </c>
      <c r="AT99" s="24" t="s">
        <v>132</v>
      </c>
      <c r="AU99" s="24" t="s">
        <v>84</v>
      </c>
      <c r="AY99" s="24" t="s">
        <v>130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82</v>
      </c>
      <c r="BK99" s="203">
        <f>ROUND(I99*H99,2)</f>
        <v>0</v>
      </c>
      <c r="BL99" s="24" t="s">
        <v>137</v>
      </c>
      <c r="BM99" s="24" t="s">
        <v>155</v>
      </c>
    </row>
    <row r="100" spans="2:65" s="11" customFormat="1" ht="13.5">
      <c r="B100" s="204"/>
      <c r="C100" s="205"/>
      <c r="D100" s="206" t="s">
        <v>139</v>
      </c>
      <c r="E100" s="207" t="s">
        <v>30</v>
      </c>
      <c r="F100" s="208" t="s">
        <v>156</v>
      </c>
      <c r="G100" s="205"/>
      <c r="H100" s="209">
        <v>1.6559999999999999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139</v>
      </c>
      <c r="AU100" s="215" t="s">
        <v>84</v>
      </c>
      <c r="AV100" s="11" t="s">
        <v>84</v>
      </c>
      <c r="AW100" s="11" t="s">
        <v>37</v>
      </c>
      <c r="AX100" s="11" t="s">
        <v>82</v>
      </c>
      <c r="AY100" s="215" t="s">
        <v>130</v>
      </c>
    </row>
    <row r="101" spans="2:65" s="1" customFormat="1" ht="38.25" customHeight="1">
      <c r="B101" s="41"/>
      <c r="C101" s="192" t="s">
        <v>157</v>
      </c>
      <c r="D101" s="192" t="s">
        <v>132</v>
      </c>
      <c r="E101" s="193" t="s">
        <v>158</v>
      </c>
      <c r="F101" s="194" t="s">
        <v>159</v>
      </c>
      <c r="G101" s="195" t="s">
        <v>135</v>
      </c>
      <c r="H101" s="196">
        <v>24.1</v>
      </c>
      <c r="I101" s="197"/>
      <c r="J101" s="198">
        <f>ROUND(I101*H101,2)</f>
        <v>0</v>
      </c>
      <c r="K101" s="194" t="s">
        <v>136</v>
      </c>
      <c r="L101" s="61"/>
      <c r="M101" s="199" t="s">
        <v>30</v>
      </c>
      <c r="N101" s="200" t="s">
        <v>45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137</v>
      </c>
      <c r="AT101" s="24" t="s">
        <v>132</v>
      </c>
      <c r="AU101" s="24" t="s">
        <v>84</v>
      </c>
      <c r="AY101" s="24" t="s">
        <v>130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82</v>
      </c>
      <c r="BK101" s="203">
        <f>ROUND(I101*H101,2)</f>
        <v>0</v>
      </c>
      <c r="BL101" s="24" t="s">
        <v>137</v>
      </c>
      <c r="BM101" s="24" t="s">
        <v>160</v>
      </c>
    </row>
    <row r="102" spans="2:65" s="11" customFormat="1" ht="13.5">
      <c r="B102" s="204"/>
      <c r="C102" s="205"/>
      <c r="D102" s="206" t="s">
        <v>139</v>
      </c>
      <c r="E102" s="207" t="s">
        <v>30</v>
      </c>
      <c r="F102" s="208" t="s">
        <v>161</v>
      </c>
      <c r="G102" s="205"/>
      <c r="H102" s="209">
        <v>24.1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139</v>
      </c>
      <c r="AU102" s="215" t="s">
        <v>84</v>
      </c>
      <c r="AV102" s="11" t="s">
        <v>84</v>
      </c>
      <c r="AW102" s="11" t="s">
        <v>37</v>
      </c>
      <c r="AX102" s="11" t="s">
        <v>82</v>
      </c>
      <c r="AY102" s="215" t="s">
        <v>130</v>
      </c>
    </row>
    <row r="103" spans="2:65" s="1" customFormat="1" ht="25.5" customHeight="1">
      <c r="B103" s="41"/>
      <c r="C103" s="192" t="s">
        <v>162</v>
      </c>
      <c r="D103" s="192" t="s">
        <v>132</v>
      </c>
      <c r="E103" s="193" t="s">
        <v>163</v>
      </c>
      <c r="F103" s="194" t="s">
        <v>164</v>
      </c>
      <c r="G103" s="195" t="s">
        <v>135</v>
      </c>
      <c r="H103" s="196">
        <v>508.5</v>
      </c>
      <c r="I103" s="197"/>
      <c r="J103" s="198">
        <f>ROUND(I103*H103,2)</f>
        <v>0</v>
      </c>
      <c r="K103" s="194" t="s">
        <v>136</v>
      </c>
      <c r="L103" s="61"/>
      <c r="M103" s="199" t="s">
        <v>30</v>
      </c>
      <c r="N103" s="200" t="s">
        <v>45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137</v>
      </c>
      <c r="AT103" s="24" t="s">
        <v>132</v>
      </c>
      <c r="AU103" s="24" t="s">
        <v>84</v>
      </c>
      <c r="AY103" s="24" t="s">
        <v>130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82</v>
      </c>
      <c r="BK103" s="203">
        <f>ROUND(I103*H103,2)</f>
        <v>0</v>
      </c>
      <c r="BL103" s="24" t="s">
        <v>137</v>
      </c>
      <c r="BM103" s="24" t="s">
        <v>165</v>
      </c>
    </row>
    <row r="104" spans="2:65" s="11" customFormat="1" ht="13.5">
      <c r="B104" s="204"/>
      <c r="C104" s="205"/>
      <c r="D104" s="206" t="s">
        <v>139</v>
      </c>
      <c r="E104" s="207" t="s">
        <v>30</v>
      </c>
      <c r="F104" s="208" t="s">
        <v>166</v>
      </c>
      <c r="G104" s="205"/>
      <c r="H104" s="209">
        <v>532.6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139</v>
      </c>
      <c r="AU104" s="215" t="s">
        <v>84</v>
      </c>
      <c r="AV104" s="11" t="s">
        <v>84</v>
      </c>
      <c r="AW104" s="11" t="s">
        <v>37</v>
      </c>
      <c r="AX104" s="11" t="s">
        <v>74</v>
      </c>
      <c r="AY104" s="215" t="s">
        <v>130</v>
      </c>
    </row>
    <row r="105" spans="2:65" s="11" customFormat="1" ht="13.5">
      <c r="B105" s="204"/>
      <c r="C105" s="205"/>
      <c r="D105" s="206" t="s">
        <v>139</v>
      </c>
      <c r="E105" s="207" t="s">
        <v>30</v>
      </c>
      <c r="F105" s="208" t="s">
        <v>167</v>
      </c>
      <c r="G105" s="205"/>
      <c r="H105" s="209">
        <v>-24.1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139</v>
      </c>
      <c r="AU105" s="215" t="s">
        <v>84</v>
      </c>
      <c r="AV105" s="11" t="s">
        <v>84</v>
      </c>
      <c r="AW105" s="11" t="s">
        <v>37</v>
      </c>
      <c r="AX105" s="11" t="s">
        <v>74</v>
      </c>
      <c r="AY105" s="215" t="s">
        <v>130</v>
      </c>
    </row>
    <row r="106" spans="2:65" s="12" customFormat="1" ht="13.5">
      <c r="B106" s="218"/>
      <c r="C106" s="219"/>
      <c r="D106" s="206" t="s">
        <v>139</v>
      </c>
      <c r="E106" s="220" t="s">
        <v>30</v>
      </c>
      <c r="F106" s="221" t="s">
        <v>168</v>
      </c>
      <c r="G106" s="219"/>
      <c r="H106" s="222">
        <v>508.5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139</v>
      </c>
      <c r="AU106" s="228" t="s">
        <v>84</v>
      </c>
      <c r="AV106" s="12" t="s">
        <v>137</v>
      </c>
      <c r="AW106" s="12" t="s">
        <v>37</v>
      </c>
      <c r="AX106" s="12" t="s">
        <v>82</v>
      </c>
      <c r="AY106" s="228" t="s">
        <v>130</v>
      </c>
    </row>
    <row r="107" spans="2:65" s="1" customFormat="1" ht="38.25" customHeight="1">
      <c r="B107" s="41"/>
      <c r="C107" s="192" t="s">
        <v>169</v>
      </c>
      <c r="D107" s="192" t="s">
        <v>132</v>
      </c>
      <c r="E107" s="193" t="s">
        <v>170</v>
      </c>
      <c r="F107" s="194" t="s">
        <v>171</v>
      </c>
      <c r="G107" s="195" t="s">
        <v>135</v>
      </c>
      <c r="H107" s="196">
        <v>152.55000000000001</v>
      </c>
      <c r="I107" s="197"/>
      <c r="J107" s="198">
        <f>ROUND(I107*H107,2)</f>
        <v>0</v>
      </c>
      <c r="K107" s="194" t="s">
        <v>136</v>
      </c>
      <c r="L107" s="61"/>
      <c r="M107" s="199" t="s">
        <v>30</v>
      </c>
      <c r="N107" s="200" t="s">
        <v>45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137</v>
      </c>
      <c r="AT107" s="24" t="s">
        <v>132</v>
      </c>
      <c r="AU107" s="24" t="s">
        <v>84</v>
      </c>
      <c r="AY107" s="24" t="s">
        <v>130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82</v>
      </c>
      <c r="BK107" s="203">
        <f>ROUND(I107*H107,2)</f>
        <v>0</v>
      </c>
      <c r="BL107" s="24" t="s">
        <v>137</v>
      </c>
      <c r="BM107" s="24" t="s">
        <v>172</v>
      </c>
    </row>
    <row r="108" spans="2:65" s="11" customFormat="1" ht="13.5">
      <c r="B108" s="204"/>
      <c r="C108" s="205"/>
      <c r="D108" s="206" t="s">
        <v>139</v>
      </c>
      <c r="E108" s="207" t="s">
        <v>30</v>
      </c>
      <c r="F108" s="208" t="s">
        <v>173</v>
      </c>
      <c r="G108" s="205"/>
      <c r="H108" s="209">
        <v>152.55000000000001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139</v>
      </c>
      <c r="AU108" s="215" t="s">
        <v>84</v>
      </c>
      <c r="AV108" s="11" t="s">
        <v>84</v>
      </c>
      <c r="AW108" s="11" t="s">
        <v>37</v>
      </c>
      <c r="AX108" s="11" t="s">
        <v>82</v>
      </c>
      <c r="AY108" s="215" t="s">
        <v>130</v>
      </c>
    </row>
    <row r="109" spans="2:65" s="1" customFormat="1" ht="25.5" customHeight="1">
      <c r="B109" s="41"/>
      <c r="C109" s="192" t="s">
        <v>174</v>
      </c>
      <c r="D109" s="192" t="s">
        <v>132</v>
      </c>
      <c r="E109" s="193" t="s">
        <v>175</v>
      </c>
      <c r="F109" s="194" t="s">
        <v>176</v>
      </c>
      <c r="G109" s="195" t="s">
        <v>135</v>
      </c>
      <c r="H109" s="196">
        <v>5.4</v>
      </c>
      <c r="I109" s="197"/>
      <c r="J109" s="198">
        <f>ROUND(I109*H109,2)</f>
        <v>0</v>
      </c>
      <c r="K109" s="194" t="s">
        <v>136</v>
      </c>
      <c r="L109" s="61"/>
      <c r="M109" s="199" t="s">
        <v>30</v>
      </c>
      <c r="N109" s="200" t="s">
        <v>45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137</v>
      </c>
      <c r="AT109" s="24" t="s">
        <v>132</v>
      </c>
      <c r="AU109" s="24" t="s">
        <v>84</v>
      </c>
      <c r="AY109" s="24" t="s">
        <v>130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82</v>
      </c>
      <c r="BK109" s="203">
        <f>ROUND(I109*H109,2)</f>
        <v>0</v>
      </c>
      <c r="BL109" s="24" t="s">
        <v>137</v>
      </c>
      <c r="BM109" s="24" t="s">
        <v>177</v>
      </c>
    </row>
    <row r="110" spans="2:65" s="11" customFormat="1" ht="13.5">
      <c r="B110" s="204"/>
      <c r="C110" s="205"/>
      <c r="D110" s="206" t="s">
        <v>139</v>
      </c>
      <c r="E110" s="207" t="s">
        <v>30</v>
      </c>
      <c r="F110" s="208" t="s">
        <v>178</v>
      </c>
      <c r="G110" s="205"/>
      <c r="H110" s="209">
        <v>5.4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139</v>
      </c>
      <c r="AU110" s="215" t="s">
        <v>84</v>
      </c>
      <c r="AV110" s="11" t="s">
        <v>84</v>
      </c>
      <c r="AW110" s="11" t="s">
        <v>37</v>
      </c>
      <c r="AX110" s="11" t="s">
        <v>82</v>
      </c>
      <c r="AY110" s="215" t="s">
        <v>130</v>
      </c>
    </row>
    <row r="111" spans="2:65" s="1" customFormat="1" ht="38.25" customHeight="1">
      <c r="B111" s="41"/>
      <c r="C111" s="192" t="s">
        <v>179</v>
      </c>
      <c r="D111" s="192" t="s">
        <v>132</v>
      </c>
      <c r="E111" s="193" t="s">
        <v>180</v>
      </c>
      <c r="F111" s="194" t="s">
        <v>181</v>
      </c>
      <c r="G111" s="195" t="s">
        <v>135</v>
      </c>
      <c r="H111" s="196">
        <v>1.62</v>
      </c>
      <c r="I111" s="197"/>
      <c r="J111" s="198">
        <f>ROUND(I111*H111,2)</f>
        <v>0</v>
      </c>
      <c r="K111" s="194" t="s">
        <v>136</v>
      </c>
      <c r="L111" s="61"/>
      <c r="M111" s="199" t="s">
        <v>30</v>
      </c>
      <c r="N111" s="200" t="s">
        <v>45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137</v>
      </c>
      <c r="AT111" s="24" t="s">
        <v>132</v>
      </c>
      <c r="AU111" s="24" t="s">
        <v>84</v>
      </c>
      <c r="AY111" s="24" t="s">
        <v>130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82</v>
      </c>
      <c r="BK111" s="203">
        <f>ROUND(I111*H111,2)</f>
        <v>0</v>
      </c>
      <c r="BL111" s="24" t="s">
        <v>137</v>
      </c>
      <c r="BM111" s="24" t="s">
        <v>182</v>
      </c>
    </row>
    <row r="112" spans="2:65" s="11" customFormat="1" ht="13.5">
      <c r="B112" s="204"/>
      <c r="C112" s="205"/>
      <c r="D112" s="206" t="s">
        <v>139</v>
      </c>
      <c r="E112" s="207" t="s">
        <v>30</v>
      </c>
      <c r="F112" s="208" t="s">
        <v>183</v>
      </c>
      <c r="G112" s="205"/>
      <c r="H112" s="209">
        <v>1.62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139</v>
      </c>
      <c r="AU112" s="215" t="s">
        <v>84</v>
      </c>
      <c r="AV112" s="11" t="s">
        <v>84</v>
      </c>
      <c r="AW112" s="11" t="s">
        <v>37</v>
      </c>
      <c r="AX112" s="11" t="s">
        <v>82</v>
      </c>
      <c r="AY112" s="215" t="s">
        <v>130</v>
      </c>
    </row>
    <row r="113" spans="2:65" s="1" customFormat="1" ht="38.25" customHeight="1">
      <c r="B113" s="41"/>
      <c r="C113" s="192" t="s">
        <v>184</v>
      </c>
      <c r="D113" s="192" t="s">
        <v>132</v>
      </c>
      <c r="E113" s="193" t="s">
        <v>185</v>
      </c>
      <c r="F113" s="194" t="s">
        <v>186</v>
      </c>
      <c r="G113" s="195" t="s">
        <v>135</v>
      </c>
      <c r="H113" s="196">
        <v>199.3</v>
      </c>
      <c r="I113" s="197"/>
      <c r="J113" s="198">
        <f>ROUND(I113*H113,2)</f>
        <v>0</v>
      </c>
      <c r="K113" s="194" t="s">
        <v>136</v>
      </c>
      <c r="L113" s="61"/>
      <c r="M113" s="199" t="s">
        <v>30</v>
      </c>
      <c r="N113" s="200" t="s">
        <v>45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137</v>
      </c>
      <c r="AT113" s="24" t="s">
        <v>132</v>
      </c>
      <c r="AU113" s="24" t="s">
        <v>84</v>
      </c>
      <c r="AY113" s="24" t="s">
        <v>130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82</v>
      </c>
      <c r="BK113" s="203">
        <f>ROUND(I113*H113,2)</f>
        <v>0</v>
      </c>
      <c r="BL113" s="24" t="s">
        <v>137</v>
      </c>
      <c r="BM113" s="24" t="s">
        <v>187</v>
      </c>
    </row>
    <row r="114" spans="2:65" s="11" customFormat="1" ht="13.5">
      <c r="B114" s="204"/>
      <c r="C114" s="205"/>
      <c r="D114" s="206" t="s">
        <v>139</v>
      </c>
      <c r="E114" s="207" t="s">
        <v>30</v>
      </c>
      <c r="F114" s="208" t="s">
        <v>188</v>
      </c>
      <c r="G114" s="205"/>
      <c r="H114" s="209">
        <v>199.3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139</v>
      </c>
      <c r="AU114" s="215" t="s">
        <v>84</v>
      </c>
      <c r="AV114" s="11" t="s">
        <v>84</v>
      </c>
      <c r="AW114" s="11" t="s">
        <v>37</v>
      </c>
      <c r="AX114" s="11" t="s">
        <v>82</v>
      </c>
      <c r="AY114" s="215" t="s">
        <v>130</v>
      </c>
    </row>
    <row r="115" spans="2:65" s="1" customFormat="1" ht="38.25" customHeight="1">
      <c r="B115" s="41"/>
      <c r="C115" s="192" t="s">
        <v>189</v>
      </c>
      <c r="D115" s="192" t="s">
        <v>132</v>
      </c>
      <c r="E115" s="193" t="s">
        <v>190</v>
      </c>
      <c r="F115" s="194" t="s">
        <v>191</v>
      </c>
      <c r="G115" s="195" t="s">
        <v>135</v>
      </c>
      <c r="H115" s="196">
        <v>59.79</v>
      </c>
      <c r="I115" s="197"/>
      <c r="J115" s="198">
        <f>ROUND(I115*H115,2)</f>
        <v>0</v>
      </c>
      <c r="K115" s="194" t="s">
        <v>136</v>
      </c>
      <c r="L115" s="61"/>
      <c r="M115" s="199" t="s">
        <v>30</v>
      </c>
      <c r="N115" s="200" t="s">
        <v>45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4" t="s">
        <v>137</v>
      </c>
      <c r="AT115" s="24" t="s">
        <v>132</v>
      </c>
      <c r="AU115" s="24" t="s">
        <v>84</v>
      </c>
      <c r="AY115" s="24" t="s">
        <v>130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82</v>
      </c>
      <c r="BK115" s="203">
        <f>ROUND(I115*H115,2)</f>
        <v>0</v>
      </c>
      <c r="BL115" s="24" t="s">
        <v>137</v>
      </c>
      <c r="BM115" s="24" t="s">
        <v>192</v>
      </c>
    </row>
    <row r="116" spans="2:65" s="11" customFormat="1" ht="13.5">
      <c r="B116" s="204"/>
      <c r="C116" s="205"/>
      <c r="D116" s="206" t="s">
        <v>139</v>
      </c>
      <c r="E116" s="207" t="s">
        <v>30</v>
      </c>
      <c r="F116" s="208" t="s">
        <v>193</v>
      </c>
      <c r="G116" s="205"/>
      <c r="H116" s="209">
        <v>59.79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139</v>
      </c>
      <c r="AU116" s="215" t="s">
        <v>84</v>
      </c>
      <c r="AV116" s="11" t="s">
        <v>84</v>
      </c>
      <c r="AW116" s="11" t="s">
        <v>37</v>
      </c>
      <c r="AX116" s="11" t="s">
        <v>82</v>
      </c>
      <c r="AY116" s="215" t="s">
        <v>130</v>
      </c>
    </row>
    <row r="117" spans="2:65" s="1" customFormat="1" ht="25.5" customHeight="1">
      <c r="B117" s="41"/>
      <c r="C117" s="192" t="s">
        <v>194</v>
      </c>
      <c r="D117" s="192" t="s">
        <v>132</v>
      </c>
      <c r="E117" s="193" t="s">
        <v>195</v>
      </c>
      <c r="F117" s="194" t="s">
        <v>196</v>
      </c>
      <c r="G117" s="195" t="s">
        <v>135</v>
      </c>
      <c r="H117" s="196">
        <v>0.16200000000000001</v>
      </c>
      <c r="I117" s="197"/>
      <c r="J117" s="198">
        <f>ROUND(I117*H117,2)</f>
        <v>0</v>
      </c>
      <c r="K117" s="194" t="s">
        <v>136</v>
      </c>
      <c r="L117" s="61"/>
      <c r="M117" s="199" t="s">
        <v>30</v>
      </c>
      <c r="N117" s="200" t="s">
        <v>45</v>
      </c>
      <c r="O117" s="42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4" t="s">
        <v>137</v>
      </c>
      <c r="AT117" s="24" t="s">
        <v>132</v>
      </c>
      <c r="AU117" s="24" t="s">
        <v>84</v>
      </c>
      <c r="AY117" s="24" t="s">
        <v>130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4" t="s">
        <v>82</v>
      </c>
      <c r="BK117" s="203">
        <f>ROUND(I117*H117,2)</f>
        <v>0</v>
      </c>
      <c r="BL117" s="24" t="s">
        <v>137</v>
      </c>
      <c r="BM117" s="24" t="s">
        <v>197</v>
      </c>
    </row>
    <row r="118" spans="2:65" s="11" customFormat="1" ht="13.5">
      <c r="B118" s="204"/>
      <c r="C118" s="205"/>
      <c r="D118" s="206" t="s">
        <v>139</v>
      </c>
      <c r="E118" s="207" t="s">
        <v>30</v>
      </c>
      <c r="F118" s="208" t="s">
        <v>198</v>
      </c>
      <c r="G118" s="205"/>
      <c r="H118" s="209">
        <v>0.16200000000000001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139</v>
      </c>
      <c r="AU118" s="215" t="s">
        <v>84</v>
      </c>
      <c r="AV118" s="11" t="s">
        <v>84</v>
      </c>
      <c r="AW118" s="11" t="s">
        <v>37</v>
      </c>
      <c r="AX118" s="11" t="s">
        <v>82</v>
      </c>
      <c r="AY118" s="215" t="s">
        <v>130</v>
      </c>
    </row>
    <row r="119" spans="2:65" s="1" customFormat="1" ht="25.5" customHeight="1">
      <c r="B119" s="41"/>
      <c r="C119" s="192" t="s">
        <v>199</v>
      </c>
      <c r="D119" s="192" t="s">
        <v>132</v>
      </c>
      <c r="E119" s="193" t="s">
        <v>200</v>
      </c>
      <c r="F119" s="194" t="s">
        <v>201</v>
      </c>
      <c r="G119" s="195" t="s">
        <v>202</v>
      </c>
      <c r="H119" s="196">
        <v>131.19999999999999</v>
      </c>
      <c r="I119" s="197"/>
      <c r="J119" s="198">
        <f>ROUND(I119*H119,2)</f>
        <v>0</v>
      </c>
      <c r="K119" s="194" t="s">
        <v>136</v>
      </c>
      <c r="L119" s="61"/>
      <c r="M119" s="199" t="s">
        <v>30</v>
      </c>
      <c r="N119" s="200" t="s">
        <v>45</v>
      </c>
      <c r="O119" s="42"/>
      <c r="P119" s="201">
        <f>O119*H119</f>
        <v>0</v>
      </c>
      <c r="Q119" s="201">
        <v>6.9999999999999999E-4</v>
      </c>
      <c r="R119" s="201">
        <f>Q119*H119</f>
        <v>9.1839999999999991E-2</v>
      </c>
      <c r="S119" s="201">
        <v>0</v>
      </c>
      <c r="T119" s="202">
        <f>S119*H119</f>
        <v>0</v>
      </c>
      <c r="AR119" s="24" t="s">
        <v>137</v>
      </c>
      <c r="AT119" s="24" t="s">
        <v>132</v>
      </c>
      <c r="AU119" s="24" t="s">
        <v>84</v>
      </c>
      <c r="AY119" s="24" t="s">
        <v>130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82</v>
      </c>
      <c r="BK119" s="203">
        <f>ROUND(I119*H119,2)</f>
        <v>0</v>
      </c>
      <c r="BL119" s="24" t="s">
        <v>137</v>
      </c>
      <c r="BM119" s="24" t="s">
        <v>203</v>
      </c>
    </row>
    <row r="120" spans="2:65" s="11" customFormat="1" ht="13.5">
      <c r="B120" s="204"/>
      <c r="C120" s="205"/>
      <c r="D120" s="206" t="s">
        <v>139</v>
      </c>
      <c r="E120" s="207" t="s">
        <v>30</v>
      </c>
      <c r="F120" s="208" t="s">
        <v>204</v>
      </c>
      <c r="G120" s="205"/>
      <c r="H120" s="209">
        <v>131.19999999999999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139</v>
      </c>
      <c r="AU120" s="215" t="s">
        <v>84</v>
      </c>
      <c r="AV120" s="11" t="s">
        <v>84</v>
      </c>
      <c r="AW120" s="11" t="s">
        <v>37</v>
      </c>
      <c r="AX120" s="11" t="s">
        <v>82</v>
      </c>
      <c r="AY120" s="215" t="s">
        <v>130</v>
      </c>
    </row>
    <row r="121" spans="2:65" s="1" customFormat="1" ht="25.5" customHeight="1">
      <c r="B121" s="41"/>
      <c r="C121" s="192" t="s">
        <v>10</v>
      </c>
      <c r="D121" s="192" t="s">
        <v>132</v>
      </c>
      <c r="E121" s="193" t="s">
        <v>205</v>
      </c>
      <c r="F121" s="194" t="s">
        <v>206</v>
      </c>
      <c r="G121" s="195" t="s">
        <v>202</v>
      </c>
      <c r="H121" s="196">
        <v>131.19999999999999</v>
      </c>
      <c r="I121" s="197"/>
      <c r="J121" s="198">
        <f>ROUND(I121*H121,2)</f>
        <v>0</v>
      </c>
      <c r="K121" s="194" t="s">
        <v>136</v>
      </c>
      <c r="L121" s="61"/>
      <c r="M121" s="199" t="s">
        <v>30</v>
      </c>
      <c r="N121" s="200" t="s">
        <v>45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4" t="s">
        <v>137</v>
      </c>
      <c r="AT121" s="24" t="s">
        <v>132</v>
      </c>
      <c r="AU121" s="24" t="s">
        <v>84</v>
      </c>
      <c r="AY121" s="24" t="s">
        <v>130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82</v>
      </c>
      <c r="BK121" s="203">
        <f>ROUND(I121*H121,2)</f>
        <v>0</v>
      </c>
      <c r="BL121" s="24" t="s">
        <v>137</v>
      </c>
      <c r="BM121" s="24" t="s">
        <v>207</v>
      </c>
    </row>
    <row r="122" spans="2:65" s="11" customFormat="1" ht="13.5">
      <c r="B122" s="204"/>
      <c r="C122" s="205"/>
      <c r="D122" s="206" t="s">
        <v>139</v>
      </c>
      <c r="E122" s="207" t="s">
        <v>30</v>
      </c>
      <c r="F122" s="208" t="s">
        <v>208</v>
      </c>
      <c r="G122" s="205"/>
      <c r="H122" s="209">
        <v>131.19999999999999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139</v>
      </c>
      <c r="AU122" s="215" t="s">
        <v>84</v>
      </c>
      <c r="AV122" s="11" t="s">
        <v>84</v>
      </c>
      <c r="AW122" s="11" t="s">
        <v>37</v>
      </c>
      <c r="AX122" s="11" t="s">
        <v>82</v>
      </c>
      <c r="AY122" s="215" t="s">
        <v>130</v>
      </c>
    </row>
    <row r="123" spans="2:65" s="1" customFormat="1" ht="16.5" customHeight="1">
      <c r="B123" s="41"/>
      <c r="C123" s="192" t="s">
        <v>209</v>
      </c>
      <c r="D123" s="192" t="s">
        <v>132</v>
      </c>
      <c r="E123" s="193" t="s">
        <v>210</v>
      </c>
      <c r="F123" s="194" t="s">
        <v>211</v>
      </c>
      <c r="G123" s="195" t="s">
        <v>135</v>
      </c>
      <c r="H123" s="196">
        <v>421.7</v>
      </c>
      <c r="I123" s="197"/>
      <c r="J123" s="198">
        <f>ROUND(I123*H123,2)</f>
        <v>0</v>
      </c>
      <c r="K123" s="194" t="s">
        <v>30</v>
      </c>
      <c r="L123" s="61"/>
      <c r="M123" s="199" t="s">
        <v>30</v>
      </c>
      <c r="N123" s="200" t="s">
        <v>45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137</v>
      </c>
      <c r="AT123" s="24" t="s">
        <v>132</v>
      </c>
      <c r="AU123" s="24" t="s">
        <v>84</v>
      </c>
      <c r="AY123" s="24" t="s">
        <v>130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82</v>
      </c>
      <c r="BK123" s="203">
        <f>ROUND(I123*H123,2)</f>
        <v>0</v>
      </c>
      <c r="BL123" s="24" t="s">
        <v>137</v>
      </c>
      <c r="BM123" s="24" t="s">
        <v>212</v>
      </c>
    </row>
    <row r="124" spans="2:65" s="1" customFormat="1" ht="27">
      <c r="B124" s="41"/>
      <c r="C124" s="63"/>
      <c r="D124" s="206" t="s">
        <v>145</v>
      </c>
      <c r="E124" s="63"/>
      <c r="F124" s="216" t="s">
        <v>213</v>
      </c>
      <c r="G124" s="63"/>
      <c r="H124" s="63"/>
      <c r="I124" s="163"/>
      <c r="J124" s="63"/>
      <c r="K124" s="63"/>
      <c r="L124" s="61"/>
      <c r="M124" s="217"/>
      <c r="N124" s="42"/>
      <c r="O124" s="42"/>
      <c r="P124" s="42"/>
      <c r="Q124" s="42"/>
      <c r="R124" s="42"/>
      <c r="S124" s="42"/>
      <c r="T124" s="78"/>
      <c r="AT124" s="24" t="s">
        <v>145</v>
      </c>
      <c r="AU124" s="24" t="s">
        <v>84</v>
      </c>
    </row>
    <row r="125" spans="2:65" s="11" customFormat="1" ht="13.5">
      <c r="B125" s="204"/>
      <c r="C125" s="205"/>
      <c r="D125" s="206" t="s">
        <v>139</v>
      </c>
      <c r="E125" s="207" t="s">
        <v>30</v>
      </c>
      <c r="F125" s="208" t="s">
        <v>214</v>
      </c>
      <c r="G125" s="205"/>
      <c r="H125" s="209">
        <v>421.7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139</v>
      </c>
      <c r="AU125" s="215" t="s">
        <v>84</v>
      </c>
      <c r="AV125" s="11" t="s">
        <v>84</v>
      </c>
      <c r="AW125" s="11" t="s">
        <v>37</v>
      </c>
      <c r="AX125" s="11" t="s">
        <v>82</v>
      </c>
      <c r="AY125" s="215" t="s">
        <v>130</v>
      </c>
    </row>
    <row r="126" spans="2:65" s="1" customFormat="1" ht="25.5" customHeight="1">
      <c r="B126" s="41"/>
      <c r="C126" s="192" t="s">
        <v>215</v>
      </c>
      <c r="D126" s="192" t="s">
        <v>132</v>
      </c>
      <c r="E126" s="193" t="s">
        <v>216</v>
      </c>
      <c r="F126" s="194" t="s">
        <v>217</v>
      </c>
      <c r="G126" s="195" t="s">
        <v>135</v>
      </c>
      <c r="H126" s="196">
        <v>37.655999999999999</v>
      </c>
      <c r="I126" s="197"/>
      <c r="J126" s="198">
        <f>ROUND(I126*H126,2)</f>
        <v>0</v>
      </c>
      <c r="K126" s="194" t="s">
        <v>30</v>
      </c>
      <c r="L126" s="61"/>
      <c r="M126" s="199" t="s">
        <v>30</v>
      </c>
      <c r="N126" s="200" t="s">
        <v>45</v>
      </c>
      <c r="O126" s="4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4" t="s">
        <v>137</v>
      </c>
      <c r="AT126" s="24" t="s">
        <v>132</v>
      </c>
      <c r="AU126" s="24" t="s">
        <v>84</v>
      </c>
      <c r="AY126" s="24" t="s">
        <v>130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82</v>
      </c>
      <c r="BK126" s="203">
        <f>ROUND(I126*H126,2)</f>
        <v>0</v>
      </c>
      <c r="BL126" s="24" t="s">
        <v>137</v>
      </c>
      <c r="BM126" s="24" t="s">
        <v>218</v>
      </c>
    </row>
    <row r="127" spans="2:65" s="1" customFormat="1" ht="27">
      <c r="B127" s="41"/>
      <c r="C127" s="63"/>
      <c r="D127" s="206" t="s">
        <v>145</v>
      </c>
      <c r="E127" s="63"/>
      <c r="F127" s="216" t="s">
        <v>219</v>
      </c>
      <c r="G127" s="63"/>
      <c r="H127" s="63"/>
      <c r="I127" s="163"/>
      <c r="J127" s="63"/>
      <c r="K127" s="63"/>
      <c r="L127" s="61"/>
      <c r="M127" s="217"/>
      <c r="N127" s="42"/>
      <c r="O127" s="42"/>
      <c r="P127" s="42"/>
      <c r="Q127" s="42"/>
      <c r="R127" s="42"/>
      <c r="S127" s="42"/>
      <c r="T127" s="78"/>
      <c r="AT127" s="24" t="s">
        <v>145</v>
      </c>
      <c r="AU127" s="24" t="s">
        <v>84</v>
      </c>
    </row>
    <row r="128" spans="2:65" s="11" customFormat="1" ht="13.5">
      <c r="B128" s="204"/>
      <c r="C128" s="205"/>
      <c r="D128" s="206" t="s">
        <v>139</v>
      </c>
      <c r="E128" s="207" t="s">
        <v>30</v>
      </c>
      <c r="F128" s="208" t="s">
        <v>220</v>
      </c>
      <c r="G128" s="205"/>
      <c r="H128" s="209">
        <v>36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139</v>
      </c>
      <c r="AU128" s="215" t="s">
        <v>84</v>
      </c>
      <c r="AV128" s="11" t="s">
        <v>84</v>
      </c>
      <c r="AW128" s="11" t="s">
        <v>37</v>
      </c>
      <c r="AX128" s="11" t="s">
        <v>74</v>
      </c>
      <c r="AY128" s="215" t="s">
        <v>130</v>
      </c>
    </row>
    <row r="129" spans="2:65" s="11" customFormat="1" ht="13.5">
      <c r="B129" s="204"/>
      <c r="C129" s="205"/>
      <c r="D129" s="206" t="s">
        <v>139</v>
      </c>
      <c r="E129" s="207" t="s">
        <v>30</v>
      </c>
      <c r="F129" s="208" t="s">
        <v>221</v>
      </c>
      <c r="G129" s="205"/>
      <c r="H129" s="209">
        <v>1.6559999999999999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139</v>
      </c>
      <c r="AU129" s="215" t="s">
        <v>84</v>
      </c>
      <c r="AV129" s="11" t="s">
        <v>84</v>
      </c>
      <c r="AW129" s="11" t="s">
        <v>37</v>
      </c>
      <c r="AX129" s="11" t="s">
        <v>74</v>
      </c>
      <c r="AY129" s="215" t="s">
        <v>130</v>
      </c>
    </row>
    <row r="130" spans="2:65" s="12" customFormat="1" ht="13.5">
      <c r="B130" s="218"/>
      <c r="C130" s="219"/>
      <c r="D130" s="206" t="s">
        <v>139</v>
      </c>
      <c r="E130" s="220" t="s">
        <v>30</v>
      </c>
      <c r="F130" s="221" t="s">
        <v>168</v>
      </c>
      <c r="G130" s="219"/>
      <c r="H130" s="222">
        <v>37.655999999999999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139</v>
      </c>
      <c r="AU130" s="228" t="s">
        <v>84</v>
      </c>
      <c r="AV130" s="12" t="s">
        <v>137</v>
      </c>
      <c r="AW130" s="12" t="s">
        <v>37</v>
      </c>
      <c r="AX130" s="12" t="s">
        <v>82</v>
      </c>
      <c r="AY130" s="228" t="s">
        <v>130</v>
      </c>
    </row>
    <row r="131" spans="2:65" s="1" customFormat="1" ht="25.5" customHeight="1">
      <c r="B131" s="41"/>
      <c r="C131" s="192" t="s">
        <v>222</v>
      </c>
      <c r="D131" s="192" t="s">
        <v>132</v>
      </c>
      <c r="E131" s="193" t="s">
        <v>223</v>
      </c>
      <c r="F131" s="194" t="s">
        <v>224</v>
      </c>
      <c r="G131" s="195" t="s">
        <v>135</v>
      </c>
      <c r="H131" s="196">
        <v>291.66199999999998</v>
      </c>
      <c r="I131" s="197"/>
      <c r="J131" s="198">
        <f>ROUND(I131*H131,2)</f>
        <v>0</v>
      </c>
      <c r="K131" s="194" t="s">
        <v>136</v>
      </c>
      <c r="L131" s="61"/>
      <c r="M131" s="199" t="s">
        <v>30</v>
      </c>
      <c r="N131" s="200" t="s">
        <v>45</v>
      </c>
      <c r="O131" s="4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4" t="s">
        <v>137</v>
      </c>
      <c r="AT131" s="24" t="s">
        <v>132</v>
      </c>
      <c r="AU131" s="24" t="s">
        <v>84</v>
      </c>
      <c r="AY131" s="24" t="s">
        <v>130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82</v>
      </c>
      <c r="BK131" s="203">
        <f>ROUND(I131*H131,2)</f>
        <v>0</v>
      </c>
      <c r="BL131" s="24" t="s">
        <v>137</v>
      </c>
      <c r="BM131" s="24" t="s">
        <v>225</v>
      </c>
    </row>
    <row r="132" spans="2:65" s="11" customFormat="1" ht="13.5">
      <c r="B132" s="204"/>
      <c r="C132" s="205"/>
      <c r="D132" s="206" t="s">
        <v>139</v>
      </c>
      <c r="E132" s="207" t="s">
        <v>30</v>
      </c>
      <c r="F132" s="208" t="s">
        <v>226</v>
      </c>
      <c r="G132" s="205"/>
      <c r="H132" s="209">
        <v>283.3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139</v>
      </c>
      <c r="AU132" s="215" t="s">
        <v>84</v>
      </c>
      <c r="AV132" s="11" t="s">
        <v>84</v>
      </c>
      <c r="AW132" s="11" t="s">
        <v>37</v>
      </c>
      <c r="AX132" s="11" t="s">
        <v>74</v>
      </c>
      <c r="AY132" s="215" t="s">
        <v>130</v>
      </c>
    </row>
    <row r="133" spans="2:65" s="11" customFormat="1" ht="13.5">
      <c r="B133" s="204"/>
      <c r="C133" s="205"/>
      <c r="D133" s="206" t="s">
        <v>139</v>
      </c>
      <c r="E133" s="207" t="s">
        <v>30</v>
      </c>
      <c r="F133" s="208" t="s">
        <v>227</v>
      </c>
      <c r="G133" s="205"/>
      <c r="H133" s="209">
        <v>35.200000000000003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84</v>
      </c>
      <c r="AV133" s="11" t="s">
        <v>84</v>
      </c>
      <c r="AW133" s="11" t="s">
        <v>37</v>
      </c>
      <c r="AX133" s="11" t="s">
        <v>74</v>
      </c>
      <c r="AY133" s="215" t="s">
        <v>130</v>
      </c>
    </row>
    <row r="134" spans="2:65" s="11" customFormat="1" ht="13.5">
      <c r="B134" s="204"/>
      <c r="C134" s="205"/>
      <c r="D134" s="206" t="s">
        <v>139</v>
      </c>
      <c r="E134" s="207" t="s">
        <v>30</v>
      </c>
      <c r="F134" s="208" t="s">
        <v>228</v>
      </c>
      <c r="G134" s="205"/>
      <c r="H134" s="209">
        <v>-27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139</v>
      </c>
      <c r="AU134" s="215" t="s">
        <v>84</v>
      </c>
      <c r="AV134" s="11" t="s">
        <v>84</v>
      </c>
      <c r="AW134" s="11" t="s">
        <v>37</v>
      </c>
      <c r="AX134" s="11" t="s">
        <v>74</v>
      </c>
      <c r="AY134" s="215" t="s">
        <v>130</v>
      </c>
    </row>
    <row r="135" spans="2:65" s="13" customFormat="1" ht="13.5">
      <c r="B135" s="229"/>
      <c r="C135" s="230"/>
      <c r="D135" s="206" t="s">
        <v>139</v>
      </c>
      <c r="E135" s="231" t="s">
        <v>30</v>
      </c>
      <c r="F135" s="232" t="s">
        <v>229</v>
      </c>
      <c r="G135" s="230"/>
      <c r="H135" s="233">
        <v>291.5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139</v>
      </c>
      <c r="AU135" s="239" t="s">
        <v>84</v>
      </c>
      <c r="AV135" s="13" t="s">
        <v>230</v>
      </c>
      <c r="AW135" s="13" t="s">
        <v>37</v>
      </c>
      <c r="AX135" s="13" t="s">
        <v>74</v>
      </c>
      <c r="AY135" s="239" t="s">
        <v>130</v>
      </c>
    </row>
    <row r="136" spans="2:65" s="11" customFormat="1" ht="13.5">
      <c r="B136" s="204"/>
      <c r="C136" s="205"/>
      <c r="D136" s="206" t="s">
        <v>139</v>
      </c>
      <c r="E136" s="207" t="s">
        <v>30</v>
      </c>
      <c r="F136" s="208" t="s">
        <v>231</v>
      </c>
      <c r="G136" s="205"/>
      <c r="H136" s="209">
        <v>0.16200000000000001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84</v>
      </c>
      <c r="AV136" s="11" t="s">
        <v>84</v>
      </c>
      <c r="AW136" s="11" t="s">
        <v>37</v>
      </c>
      <c r="AX136" s="11" t="s">
        <v>74</v>
      </c>
      <c r="AY136" s="215" t="s">
        <v>130</v>
      </c>
    </row>
    <row r="137" spans="2:65" s="12" customFormat="1" ht="13.5">
      <c r="B137" s="218"/>
      <c r="C137" s="219"/>
      <c r="D137" s="206" t="s">
        <v>139</v>
      </c>
      <c r="E137" s="220" t="s">
        <v>30</v>
      </c>
      <c r="F137" s="221" t="s">
        <v>168</v>
      </c>
      <c r="G137" s="219"/>
      <c r="H137" s="222">
        <v>291.66199999999998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139</v>
      </c>
      <c r="AU137" s="228" t="s">
        <v>84</v>
      </c>
      <c r="AV137" s="12" t="s">
        <v>137</v>
      </c>
      <c r="AW137" s="12" t="s">
        <v>37</v>
      </c>
      <c r="AX137" s="12" t="s">
        <v>82</v>
      </c>
      <c r="AY137" s="228" t="s">
        <v>130</v>
      </c>
    </row>
    <row r="138" spans="2:65" s="1" customFormat="1" ht="38.25" customHeight="1">
      <c r="B138" s="41"/>
      <c r="C138" s="192" t="s">
        <v>232</v>
      </c>
      <c r="D138" s="192" t="s">
        <v>132</v>
      </c>
      <c r="E138" s="193" t="s">
        <v>233</v>
      </c>
      <c r="F138" s="194" t="s">
        <v>234</v>
      </c>
      <c r="G138" s="195" t="s">
        <v>202</v>
      </c>
      <c r="H138" s="196">
        <v>1900</v>
      </c>
      <c r="I138" s="197"/>
      <c r="J138" s="198">
        <f>ROUND(I138*H138,2)</f>
        <v>0</v>
      </c>
      <c r="K138" s="194" t="s">
        <v>136</v>
      </c>
      <c r="L138" s="61"/>
      <c r="M138" s="199" t="s">
        <v>30</v>
      </c>
      <c r="N138" s="200" t="s">
        <v>45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137</v>
      </c>
      <c r="AT138" s="24" t="s">
        <v>132</v>
      </c>
      <c r="AU138" s="24" t="s">
        <v>84</v>
      </c>
      <c r="AY138" s="24" t="s">
        <v>130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82</v>
      </c>
      <c r="BK138" s="203">
        <f>ROUND(I138*H138,2)</f>
        <v>0</v>
      </c>
      <c r="BL138" s="24" t="s">
        <v>137</v>
      </c>
      <c r="BM138" s="24" t="s">
        <v>235</v>
      </c>
    </row>
    <row r="139" spans="2:65" s="11" customFormat="1" ht="13.5">
      <c r="B139" s="204"/>
      <c r="C139" s="205"/>
      <c r="D139" s="206" t="s">
        <v>139</v>
      </c>
      <c r="E139" s="207" t="s">
        <v>30</v>
      </c>
      <c r="F139" s="208" t="s">
        <v>236</v>
      </c>
      <c r="G139" s="205"/>
      <c r="H139" s="209">
        <v>1000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139</v>
      </c>
      <c r="AU139" s="215" t="s">
        <v>84</v>
      </c>
      <c r="AV139" s="11" t="s">
        <v>84</v>
      </c>
      <c r="AW139" s="11" t="s">
        <v>37</v>
      </c>
      <c r="AX139" s="11" t="s">
        <v>74</v>
      </c>
      <c r="AY139" s="215" t="s">
        <v>130</v>
      </c>
    </row>
    <row r="140" spans="2:65" s="11" customFormat="1" ht="13.5">
      <c r="B140" s="204"/>
      <c r="C140" s="205"/>
      <c r="D140" s="206" t="s">
        <v>139</v>
      </c>
      <c r="E140" s="207" t="s">
        <v>30</v>
      </c>
      <c r="F140" s="208" t="s">
        <v>237</v>
      </c>
      <c r="G140" s="205"/>
      <c r="H140" s="209">
        <v>900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139</v>
      </c>
      <c r="AU140" s="215" t="s">
        <v>84</v>
      </c>
      <c r="AV140" s="11" t="s">
        <v>84</v>
      </c>
      <c r="AW140" s="11" t="s">
        <v>37</v>
      </c>
      <c r="AX140" s="11" t="s">
        <v>74</v>
      </c>
      <c r="AY140" s="215" t="s">
        <v>130</v>
      </c>
    </row>
    <row r="141" spans="2:65" s="12" customFormat="1" ht="13.5">
      <c r="B141" s="218"/>
      <c r="C141" s="219"/>
      <c r="D141" s="206" t="s">
        <v>139</v>
      </c>
      <c r="E141" s="220" t="s">
        <v>30</v>
      </c>
      <c r="F141" s="221" t="s">
        <v>168</v>
      </c>
      <c r="G141" s="219"/>
      <c r="H141" s="222">
        <v>1900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139</v>
      </c>
      <c r="AU141" s="228" t="s">
        <v>84</v>
      </c>
      <c r="AV141" s="12" t="s">
        <v>137</v>
      </c>
      <c r="AW141" s="12" t="s">
        <v>37</v>
      </c>
      <c r="AX141" s="12" t="s">
        <v>82</v>
      </c>
      <c r="AY141" s="228" t="s">
        <v>130</v>
      </c>
    </row>
    <row r="142" spans="2:65" s="1" customFormat="1" ht="25.5" customHeight="1">
      <c r="B142" s="41"/>
      <c r="C142" s="192" t="s">
        <v>238</v>
      </c>
      <c r="D142" s="192" t="s">
        <v>132</v>
      </c>
      <c r="E142" s="193" t="s">
        <v>239</v>
      </c>
      <c r="F142" s="194" t="s">
        <v>240</v>
      </c>
      <c r="G142" s="195" t="s">
        <v>202</v>
      </c>
      <c r="H142" s="196">
        <v>1241.2</v>
      </c>
      <c r="I142" s="197"/>
      <c r="J142" s="198">
        <f>ROUND(I142*H142,2)</f>
        <v>0</v>
      </c>
      <c r="K142" s="194" t="s">
        <v>136</v>
      </c>
      <c r="L142" s="61"/>
      <c r="M142" s="199" t="s">
        <v>30</v>
      </c>
      <c r="N142" s="200" t="s">
        <v>45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137</v>
      </c>
      <c r="AT142" s="24" t="s">
        <v>132</v>
      </c>
      <c r="AU142" s="24" t="s">
        <v>84</v>
      </c>
      <c r="AY142" s="24" t="s">
        <v>130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82</v>
      </c>
      <c r="BK142" s="203">
        <f>ROUND(I142*H142,2)</f>
        <v>0</v>
      </c>
      <c r="BL142" s="24" t="s">
        <v>137</v>
      </c>
      <c r="BM142" s="24" t="s">
        <v>241</v>
      </c>
    </row>
    <row r="143" spans="2:65" s="11" customFormat="1" ht="13.5">
      <c r="B143" s="204"/>
      <c r="C143" s="205"/>
      <c r="D143" s="206" t="s">
        <v>139</v>
      </c>
      <c r="E143" s="207" t="s">
        <v>30</v>
      </c>
      <c r="F143" s="208" t="s">
        <v>242</v>
      </c>
      <c r="G143" s="205"/>
      <c r="H143" s="209">
        <v>241.2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84</v>
      </c>
      <c r="AV143" s="11" t="s">
        <v>84</v>
      </c>
      <c r="AW143" s="11" t="s">
        <v>37</v>
      </c>
      <c r="AX143" s="11" t="s">
        <v>74</v>
      </c>
      <c r="AY143" s="215" t="s">
        <v>130</v>
      </c>
    </row>
    <row r="144" spans="2:65" s="11" customFormat="1" ht="13.5">
      <c r="B144" s="204"/>
      <c r="C144" s="205"/>
      <c r="D144" s="206" t="s">
        <v>139</v>
      </c>
      <c r="E144" s="207" t="s">
        <v>30</v>
      </c>
      <c r="F144" s="208" t="s">
        <v>243</v>
      </c>
      <c r="G144" s="205"/>
      <c r="H144" s="209">
        <v>1000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139</v>
      </c>
      <c r="AU144" s="215" t="s">
        <v>84</v>
      </c>
      <c r="AV144" s="11" t="s">
        <v>84</v>
      </c>
      <c r="AW144" s="11" t="s">
        <v>37</v>
      </c>
      <c r="AX144" s="11" t="s">
        <v>74</v>
      </c>
      <c r="AY144" s="215" t="s">
        <v>130</v>
      </c>
    </row>
    <row r="145" spans="2:65" s="12" customFormat="1" ht="13.5">
      <c r="B145" s="218"/>
      <c r="C145" s="219"/>
      <c r="D145" s="206" t="s">
        <v>139</v>
      </c>
      <c r="E145" s="220" t="s">
        <v>30</v>
      </c>
      <c r="F145" s="221" t="s">
        <v>168</v>
      </c>
      <c r="G145" s="219"/>
      <c r="H145" s="222">
        <v>1241.2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139</v>
      </c>
      <c r="AU145" s="228" t="s">
        <v>84</v>
      </c>
      <c r="AV145" s="12" t="s">
        <v>137</v>
      </c>
      <c r="AW145" s="12" t="s">
        <v>37</v>
      </c>
      <c r="AX145" s="12" t="s">
        <v>82</v>
      </c>
      <c r="AY145" s="228" t="s">
        <v>130</v>
      </c>
    </row>
    <row r="146" spans="2:65" s="1" customFormat="1" ht="16.5" customHeight="1">
      <c r="B146" s="41"/>
      <c r="C146" s="240" t="s">
        <v>244</v>
      </c>
      <c r="D146" s="240" t="s">
        <v>245</v>
      </c>
      <c r="E146" s="241" t="s">
        <v>246</v>
      </c>
      <c r="F146" s="242" t="s">
        <v>247</v>
      </c>
      <c r="G146" s="243" t="s">
        <v>248</v>
      </c>
      <c r="H146" s="244">
        <v>18.617999999999999</v>
      </c>
      <c r="I146" s="245"/>
      <c r="J146" s="246">
        <f>ROUND(I146*H146,2)</f>
        <v>0</v>
      </c>
      <c r="K146" s="242" t="s">
        <v>136</v>
      </c>
      <c r="L146" s="247"/>
      <c r="M146" s="248" t="s">
        <v>30</v>
      </c>
      <c r="N146" s="249" t="s">
        <v>45</v>
      </c>
      <c r="O146" s="42"/>
      <c r="P146" s="201">
        <f>O146*H146</f>
        <v>0</v>
      </c>
      <c r="Q146" s="201">
        <v>1E-3</v>
      </c>
      <c r="R146" s="201">
        <f>Q146*H146</f>
        <v>1.8617999999999999E-2</v>
      </c>
      <c r="S146" s="201">
        <v>0</v>
      </c>
      <c r="T146" s="202">
        <f>S146*H146</f>
        <v>0</v>
      </c>
      <c r="AR146" s="24" t="s">
        <v>169</v>
      </c>
      <c r="AT146" s="24" t="s">
        <v>245</v>
      </c>
      <c r="AU146" s="24" t="s">
        <v>84</v>
      </c>
      <c r="AY146" s="24" t="s">
        <v>130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82</v>
      </c>
      <c r="BK146" s="203">
        <f>ROUND(I146*H146,2)</f>
        <v>0</v>
      </c>
      <c r="BL146" s="24" t="s">
        <v>137</v>
      </c>
      <c r="BM146" s="24" t="s">
        <v>249</v>
      </c>
    </row>
    <row r="147" spans="2:65" s="11" customFormat="1" ht="13.5">
      <c r="B147" s="204"/>
      <c r="C147" s="205"/>
      <c r="D147" s="206" t="s">
        <v>139</v>
      </c>
      <c r="E147" s="205"/>
      <c r="F147" s="208" t="s">
        <v>250</v>
      </c>
      <c r="G147" s="205"/>
      <c r="H147" s="209">
        <v>18.617999999999999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84</v>
      </c>
      <c r="AV147" s="11" t="s">
        <v>84</v>
      </c>
      <c r="AW147" s="11" t="s">
        <v>6</v>
      </c>
      <c r="AX147" s="11" t="s">
        <v>82</v>
      </c>
      <c r="AY147" s="215" t="s">
        <v>130</v>
      </c>
    </row>
    <row r="148" spans="2:65" s="1" customFormat="1" ht="25.5" customHeight="1">
      <c r="B148" s="41"/>
      <c r="C148" s="192" t="s">
        <v>251</v>
      </c>
      <c r="D148" s="192" t="s">
        <v>132</v>
      </c>
      <c r="E148" s="193" t="s">
        <v>252</v>
      </c>
      <c r="F148" s="194" t="s">
        <v>253</v>
      </c>
      <c r="G148" s="195" t="s">
        <v>202</v>
      </c>
      <c r="H148" s="196">
        <v>241.2</v>
      </c>
      <c r="I148" s="197"/>
      <c r="J148" s="198">
        <f>ROUND(I148*H148,2)</f>
        <v>0</v>
      </c>
      <c r="K148" s="194" t="s">
        <v>136</v>
      </c>
      <c r="L148" s="61"/>
      <c r="M148" s="199" t="s">
        <v>30</v>
      </c>
      <c r="N148" s="200" t="s">
        <v>45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137</v>
      </c>
      <c r="AT148" s="24" t="s">
        <v>132</v>
      </c>
      <c r="AU148" s="24" t="s">
        <v>84</v>
      </c>
      <c r="AY148" s="24" t="s">
        <v>130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82</v>
      </c>
      <c r="BK148" s="203">
        <f>ROUND(I148*H148,2)</f>
        <v>0</v>
      </c>
      <c r="BL148" s="24" t="s">
        <v>137</v>
      </c>
      <c r="BM148" s="24" t="s">
        <v>254</v>
      </c>
    </row>
    <row r="149" spans="2:65" s="11" customFormat="1" ht="13.5">
      <c r="B149" s="204"/>
      <c r="C149" s="205"/>
      <c r="D149" s="206" t="s">
        <v>139</v>
      </c>
      <c r="E149" s="207" t="s">
        <v>30</v>
      </c>
      <c r="F149" s="208" t="s">
        <v>255</v>
      </c>
      <c r="G149" s="205"/>
      <c r="H149" s="209">
        <v>241.2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139</v>
      </c>
      <c r="AU149" s="215" t="s">
        <v>84</v>
      </c>
      <c r="AV149" s="11" t="s">
        <v>84</v>
      </c>
      <c r="AW149" s="11" t="s">
        <v>37</v>
      </c>
      <c r="AX149" s="11" t="s">
        <v>82</v>
      </c>
      <c r="AY149" s="215" t="s">
        <v>130</v>
      </c>
    </row>
    <row r="150" spans="2:65" s="1" customFormat="1" ht="25.5" customHeight="1">
      <c r="B150" s="41"/>
      <c r="C150" s="192" t="s">
        <v>256</v>
      </c>
      <c r="D150" s="192" t="s">
        <v>132</v>
      </c>
      <c r="E150" s="193" t="s">
        <v>257</v>
      </c>
      <c r="F150" s="194" t="s">
        <v>258</v>
      </c>
      <c r="G150" s="195" t="s">
        <v>202</v>
      </c>
      <c r="H150" s="196">
        <v>970.95500000000004</v>
      </c>
      <c r="I150" s="197"/>
      <c r="J150" s="198">
        <f>ROUND(I150*H150,2)</f>
        <v>0</v>
      </c>
      <c r="K150" s="194" t="s">
        <v>136</v>
      </c>
      <c r="L150" s="61"/>
      <c r="M150" s="199" t="s">
        <v>30</v>
      </c>
      <c r="N150" s="200" t="s">
        <v>45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137</v>
      </c>
      <c r="AT150" s="24" t="s">
        <v>132</v>
      </c>
      <c r="AU150" s="24" t="s">
        <v>84</v>
      </c>
      <c r="AY150" s="24" t="s">
        <v>130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82</v>
      </c>
      <c r="BK150" s="203">
        <f>ROUND(I150*H150,2)</f>
        <v>0</v>
      </c>
      <c r="BL150" s="24" t="s">
        <v>137</v>
      </c>
      <c r="BM150" s="24" t="s">
        <v>259</v>
      </c>
    </row>
    <row r="151" spans="2:65" s="11" customFormat="1" ht="13.5">
      <c r="B151" s="204"/>
      <c r="C151" s="205"/>
      <c r="D151" s="206" t="s">
        <v>139</v>
      </c>
      <c r="E151" s="207" t="s">
        <v>30</v>
      </c>
      <c r="F151" s="208" t="s">
        <v>260</v>
      </c>
      <c r="G151" s="205"/>
      <c r="H151" s="209">
        <v>1142.3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139</v>
      </c>
      <c r="AU151" s="215" t="s">
        <v>84</v>
      </c>
      <c r="AV151" s="11" t="s">
        <v>84</v>
      </c>
      <c r="AW151" s="11" t="s">
        <v>37</v>
      </c>
      <c r="AX151" s="11" t="s">
        <v>74</v>
      </c>
      <c r="AY151" s="215" t="s">
        <v>130</v>
      </c>
    </row>
    <row r="152" spans="2:65" s="11" customFormat="1" ht="13.5">
      <c r="B152" s="204"/>
      <c r="C152" s="205"/>
      <c r="D152" s="206" t="s">
        <v>139</v>
      </c>
      <c r="E152" s="207" t="s">
        <v>30</v>
      </c>
      <c r="F152" s="208" t="s">
        <v>261</v>
      </c>
      <c r="G152" s="205"/>
      <c r="H152" s="209">
        <v>-171.345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139</v>
      </c>
      <c r="AU152" s="215" t="s">
        <v>84</v>
      </c>
      <c r="AV152" s="11" t="s">
        <v>84</v>
      </c>
      <c r="AW152" s="11" t="s">
        <v>37</v>
      </c>
      <c r="AX152" s="11" t="s">
        <v>74</v>
      </c>
      <c r="AY152" s="215" t="s">
        <v>130</v>
      </c>
    </row>
    <row r="153" spans="2:65" s="12" customFormat="1" ht="13.5">
      <c r="B153" s="218"/>
      <c r="C153" s="219"/>
      <c r="D153" s="206" t="s">
        <v>139</v>
      </c>
      <c r="E153" s="220" t="s">
        <v>30</v>
      </c>
      <c r="F153" s="221" t="s">
        <v>168</v>
      </c>
      <c r="G153" s="219"/>
      <c r="H153" s="222">
        <v>970.95500000000004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139</v>
      </c>
      <c r="AU153" s="228" t="s">
        <v>84</v>
      </c>
      <c r="AV153" s="12" t="s">
        <v>137</v>
      </c>
      <c r="AW153" s="12" t="s">
        <v>37</v>
      </c>
      <c r="AX153" s="12" t="s">
        <v>82</v>
      </c>
      <c r="AY153" s="228" t="s">
        <v>130</v>
      </c>
    </row>
    <row r="154" spans="2:65" s="1" customFormat="1" ht="25.5" customHeight="1">
      <c r="B154" s="41"/>
      <c r="C154" s="192" t="s">
        <v>262</v>
      </c>
      <c r="D154" s="192" t="s">
        <v>132</v>
      </c>
      <c r="E154" s="193" t="s">
        <v>263</v>
      </c>
      <c r="F154" s="194" t="s">
        <v>264</v>
      </c>
      <c r="G154" s="195" t="s">
        <v>202</v>
      </c>
      <c r="H154" s="196">
        <v>171.345</v>
      </c>
      <c r="I154" s="197"/>
      <c r="J154" s="198">
        <f>ROUND(I154*H154,2)</f>
        <v>0</v>
      </c>
      <c r="K154" s="194" t="s">
        <v>136</v>
      </c>
      <c r="L154" s="61"/>
      <c r="M154" s="199" t="s">
        <v>30</v>
      </c>
      <c r="N154" s="200" t="s">
        <v>45</v>
      </c>
      <c r="O154" s="4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4" t="s">
        <v>137</v>
      </c>
      <c r="AT154" s="24" t="s">
        <v>132</v>
      </c>
      <c r="AU154" s="24" t="s">
        <v>84</v>
      </c>
      <c r="AY154" s="24" t="s">
        <v>130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82</v>
      </c>
      <c r="BK154" s="203">
        <f>ROUND(I154*H154,2)</f>
        <v>0</v>
      </c>
      <c r="BL154" s="24" t="s">
        <v>137</v>
      </c>
      <c r="BM154" s="24" t="s">
        <v>265</v>
      </c>
    </row>
    <row r="155" spans="2:65" s="11" customFormat="1" ht="13.5">
      <c r="B155" s="204"/>
      <c r="C155" s="205"/>
      <c r="D155" s="206" t="s">
        <v>139</v>
      </c>
      <c r="E155" s="207" t="s">
        <v>30</v>
      </c>
      <c r="F155" s="208" t="s">
        <v>266</v>
      </c>
      <c r="G155" s="205"/>
      <c r="H155" s="209">
        <v>171.345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139</v>
      </c>
      <c r="AU155" s="215" t="s">
        <v>84</v>
      </c>
      <c r="AV155" s="11" t="s">
        <v>84</v>
      </c>
      <c r="AW155" s="11" t="s">
        <v>37</v>
      </c>
      <c r="AX155" s="11" t="s">
        <v>82</v>
      </c>
      <c r="AY155" s="215" t="s">
        <v>130</v>
      </c>
    </row>
    <row r="156" spans="2:65" s="1" customFormat="1" ht="25.5" customHeight="1">
      <c r="B156" s="41"/>
      <c r="C156" s="192" t="s">
        <v>267</v>
      </c>
      <c r="D156" s="192" t="s">
        <v>132</v>
      </c>
      <c r="E156" s="193" t="s">
        <v>268</v>
      </c>
      <c r="F156" s="194" t="s">
        <v>269</v>
      </c>
      <c r="G156" s="195" t="s">
        <v>202</v>
      </c>
      <c r="H156" s="196">
        <v>241.2</v>
      </c>
      <c r="I156" s="197"/>
      <c r="J156" s="198">
        <f>ROUND(I156*H156,2)</f>
        <v>0</v>
      </c>
      <c r="K156" s="194" t="s">
        <v>136</v>
      </c>
      <c r="L156" s="61"/>
      <c r="M156" s="199" t="s">
        <v>30</v>
      </c>
      <c r="N156" s="200" t="s">
        <v>45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137</v>
      </c>
      <c r="AT156" s="24" t="s">
        <v>132</v>
      </c>
      <c r="AU156" s="24" t="s">
        <v>84</v>
      </c>
      <c r="AY156" s="24" t="s">
        <v>130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82</v>
      </c>
      <c r="BK156" s="203">
        <f>ROUND(I156*H156,2)</f>
        <v>0</v>
      </c>
      <c r="BL156" s="24" t="s">
        <v>137</v>
      </c>
      <c r="BM156" s="24" t="s">
        <v>270</v>
      </c>
    </row>
    <row r="157" spans="2:65" s="11" customFormat="1" ht="13.5">
      <c r="B157" s="204"/>
      <c r="C157" s="205"/>
      <c r="D157" s="206" t="s">
        <v>139</v>
      </c>
      <c r="E157" s="207" t="s">
        <v>30</v>
      </c>
      <c r="F157" s="208" t="s">
        <v>271</v>
      </c>
      <c r="G157" s="205"/>
      <c r="H157" s="209">
        <v>241.2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84</v>
      </c>
      <c r="AV157" s="11" t="s">
        <v>84</v>
      </c>
      <c r="AW157" s="11" t="s">
        <v>37</v>
      </c>
      <c r="AX157" s="11" t="s">
        <v>82</v>
      </c>
      <c r="AY157" s="215" t="s">
        <v>130</v>
      </c>
    </row>
    <row r="158" spans="2:65" s="10" customFormat="1" ht="29.85" customHeight="1">
      <c r="B158" s="176"/>
      <c r="C158" s="177"/>
      <c r="D158" s="178" t="s">
        <v>73</v>
      </c>
      <c r="E158" s="190" t="s">
        <v>84</v>
      </c>
      <c r="F158" s="190" t="s">
        <v>272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SUM(P159:P164)</f>
        <v>0</v>
      </c>
      <c r="Q158" s="184"/>
      <c r="R158" s="185">
        <f>SUM(R159:R164)</f>
        <v>1.2844800000000002E-2</v>
      </c>
      <c r="S158" s="184"/>
      <c r="T158" s="186">
        <f>SUM(T159:T164)</f>
        <v>0</v>
      </c>
      <c r="AR158" s="187" t="s">
        <v>82</v>
      </c>
      <c r="AT158" s="188" t="s">
        <v>73</v>
      </c>
      <c r="AU158" s="188" t="s">
        <v>82</v>
      </c>
      <c r="AY158" s="187" t="s">
        <v>130</v>
      </c>
      <c r="BK158" s="189">
        <f>SUM(BK159:BK164)</f>
        <v>0</v>
      </c>
    </row>
    <row r="159" spans="2:65" s="1" customFormat="1" ht="25.5" customHeight="1">
      <c r="B159" s="41"/>
      <c r="C159" s="192" t="s">
        <v>273</v>
      </c>
      <c r="D159" s="192" t="s">
        <v>132</v>
      </c>
      <c r="E159" s="193" t="s">
        <v>274</v>
      </c>
      <c r="F159" s="194" t="s">
        <v>275</v>
      </c>
      <c r="G159" s="195" t="s">
        <v>135</v>
      </c>
      <c r="H159" s="196">
        <v>27</v>
      </c>
      <c r="I159" s="197"/>
      <c r="J159" s="198">
        <f>ROUND(I159*H159,2)</f>
        <v>0</v>
      </c>
      <c r="K159" s="194" t="s">
        <v>136</v>
      </c>
      <c r="L159" s="61"/>
      <c r="M159" s="199" t="s">
        <v>30</v>
      </c>
      <c r="N159" s="200" t="s">
        <v>45</v>
      </c>
      <c r="O159" s="4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4" t="s">
        <v>137</v>
      </c>
      <c r="AT159" s="24" t="s">
        <v>132</v>
      </c>
      <c r="AU159" s="24" t="s">
        <v>84</v>
      </c>
      <c r="AY159" s="24" t="s">
        <v>130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4" t="s">
        <v>82</v>
      </c>
      <c r="BK159" s="203">
        <f>ROUND(I159*H159,2)</f>
        <v>0</v>
      </c>
      <c r="BL159" s="24" t="s">
        <v>137</v>
      </c>
      <c r="BM159" s="24" t="s">
        <v>276</v>
      </c>
    </row>
    <row r="160" spans="2:65" s="11" customFormat="1" ht="13.5">
      <c r="B160" s="204"/>
      <c r="C160" s="205"/>
      <c r="D160" s="206" t="s">
        <v>139</v>
      </c>
      <c r="E160" s="207" t="s">
        <v>30</v>
      </c>
      <c r="F160" s="208" t="s">
        <v>277</v>
      </c>
      <c r="G160" s="205"/>
      <c r="H160" s="209">
        <v>27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139</v>
      </c>
      <c r="AU160" s="215" t="s">
        <v>84</v>
      </c>
      <c r="AV160" s="11" t="s">
        <v>84</v>
      </c>
      <c r="AW160" s="11" t="s">
        <v>37</v>
      </c>
      <c r="AX160" s="11" t="s">
        <v>82</v>
      </c>
      <c r="AY160" s="215" t="s">
        <v>130</v>
      </c>
    </row>
    <row r="161" spans="2:65" s="1" customFormat="1" ht="16.5" customHeight="1">
      <c r="B161" s="41"/>
      <c r="C161" s="192" t="s">
        <v>278</v>
      </c>
      <c r="D161" s="192" t="s">
        <v>132</v>
      </c>
      <c r="E161" s="193" t="s">
        <v>279</v>
      </c>
      <c r="F161" s="194" t="s">
        <v>280</v>
      </c>
      <c r="G161" s="195" t="s">
        <v>149</v>
      </c>
      <c r="H161" s="196">
        <v>80.28</v>
      </c>
      <c r="I161" s="197"/>
      <c r="J161" s="198">
        <f>ROUND(I161*H161,2)</f>
        <v>0</v>
      </c>
      <c r="K161" s="194" t="s">
        <v>136</v>
      </c>
      <c r="L161" s="61"/>
      <c r="M161" s="199" t="s">
        <v>30</v>
      </c>
      <c r="N161" s="200" t="s">
        <v>45</v>
      </c>
      <c r="O161" s="42"/>
      <c r="P161" s="201">
        <f>O161*H161</f>
        <v>0</v>
      </c>
      <c r="Q161" s="201">
        <v>1.6000000000000001E-4</v>
      </c>
      <c r="R161" s="201">
        <f>Q161*H161</f>
        <v>1.2844800000000002E-2</v>
      </c>
      <c r="S161" s="201">
        <v>0</v>
      </c>
      <c r="T161" s="202">
        <f>S161*H161</f>
        <v>0</v>
      </c>
      <c r="AR161" s="24" t="s">
        <v>137</v>
      </c>
      <c r="AT161" s="24" t="s">
        <v>132</v>
      </c>
      <c r="AU161" s="24" t="s">
        <v>84</v>
      </c>
      <c r="AY161" s="24" t="s">
        <v>130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82</v>
      </c>
      <c r="BK161" s="203">
        <f>ROUND(I161*H161,2)</f>
        <v>0</v>
      </c>
      <c r="BL161" s="24" t="s">
        <v>137</v>
      </c>
      <c r="BM161" s="24" t="s">
        <v>281</v>
      </c>
    </row>
    <row r="162" spans="2:65" s="11" customFormat="1" ht="13.5">
      <c r="B162" s="204"/>
      <c r="C162" s="205"/>
      <c r="D162" s="206" t="s">
        <v>139</v>
      </c>
      <c r="E162" s="207" t="s">
        <v>30</v>
      </c>
      <c r="F162" s="208" t="s">
        <v>282</v>
      </c>
      <c r="G162" s="205"/>
      <c r="H162" s="209">
        <v>80.28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139</v>
      </c>
      <c r="AU162" s="215" t="s">
        <v>84</v>
      </c>
      <c r="AV162" s="11" t="s">
        <v>84</v>
      </c>
      <c r="AW162" s="11" t="s">
        <v>37</v>
      </c>
      <c r="AX162" s="11" t="s">
        <v>82</v>
      </c>
      <c r="AY162" s="215" t="s">
        <v>130</v>
      </c>
    </row>
    <row r="163" spans="2:65" s="1" customFormat="1" ht="25.5" customHeight="1">
      <c r="B163" s="41"/>
      <c r="C163" s="192" t="s">
        <v>283</v>
      </c>
      <c r="D163" s="192" t="s">
        <v>132</v>
      </c>
      <c r="E163" s="193" t="s">
        <v>284</v>
      </c>
      <c r="F163" s="194" t="s">
        <v>285</v>
      </c>
      <c r="G163" s="195" t="s">
        <v>135</v>
      </c>
      <c r="H163" s="196">
        <v>64.224000000000004</v>
      </c>
      <c r="I163" s="197"/>
      <c r="J163" s="198">
        <f>ROUND(I163*H163,2)</f>
        <v>0</v>
      </c>
      <c r="K163" s="194" t="s">
        <v>136</v>
      </c>
      <c r="L163" s="61"/>
      <c r="M163" s="199" t="s">
        <v>30</v>
      </c>
      <c r="N163" s="200" t="s">
        <v>45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137</v>
      </c>
      <c r="AT163" s="24" t="s">
        <v>132</v>
      </c>
      <c r="AU163" s="24" t="s">
        <v>84</v>
      </c>
      <c r="AY163" s="24" t="s">
        <v>130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82</v>
      </c>
      <c r="BK163" s="203">
        <f>ROUND(I163*H163,2)</f>
        <v>0</v>
      </c>
      <c r="BL163" s="24" t="s">
        <v>137</v>
      </c>
      <c r="BM163" s="24" t="s">
        <v>286</v>
      </c>
    </row>
    <row r="164" spans="2:65" s="11" customFormat="1" ht="13.5">
      <c r="B164" s="204"/>
      <c r="C164" s="205"/>
      <c r="D164" s="206" t="s">
        <v>139</v>
      </c>
      <c r="E164" s="207" t="s">
        <v>30</v>
      </c>
      <c r="F164" s="208" t="s">
        <v>287</v>
      </c>
      <c r="G164" s="205"/>
      <c r="H164" s="209">
        <v>64.224000000000004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139</v>
      </c>
      <c r="AU164" s="215" t="s">
        <v>84</v>
      </c>
      <c r="AV164" s="11" t="s">
        <v>84</v>
      </c>
      <c r="AW164" s="11" t="s">
        <v>37</v>
      </c>
      <c r="AX164" s="11" t="s">
        <v>82</v>
      </c>
      <c r="AY164" s="215" t="s">
        <v>130</v>
      </c>
    </row>
    <row r="165" spans="2:65" s="10" customFormat="1" ht="29.85" customHeight="1">
      <c r="B165" s="176"/>
      <c r="C165" s="177"/>
      <c r="D165" s="178" t="s">
        <v>73</v>
      </c>
      <c r="E165" s="190" t="s">
        <v>230</v>
      </c>
      <c r="F165" s="190" t="s">
        <v>288</v>
      </c>
      <c r="G165" s="177"/>
      <c r="H165" s="177"/>
      <c r="I165" s="180"/>
      <c r="J165" s="191">
        <f>BK165</f>
        <v>0</v>
      </c>
      <c r="K165" s="177"/>
      <c r="L165" s="182"/>
      <c r="M165" s="183"/>
      <c r="N165" s="184"/>
      <c r="O165" s="184"/>
      <c r="P165" s="185">
        <f>SUM(P166:P200)</f>
        <v>0</v>
      </c>
      <c r="Q165" s="184"/>
      <c r="R165" s="185">
        <f>SUM(R166:R200)</f>
        <v>87.219546600000015</v>
      </c>
      <c r="S165" s="184"/>
      <c r="T165" s="186">
        <f>SUM(T166:T200)</f>
        <v>0</v>
      </c>
      <c r="AR165" s="187" t="s">
        <v>82</v>
      </c>
      <c r="AT165" s="188" t="s">
        <v>73</v>
      </c>
      <c r="AU165" s="188" t="s">
        <v>82</v>
      </c>
      <c r="AY165" s="187" t="s">
        <v>130</v>
      </c>
      <c r="BK165" s="189">
        <f>SUM(BK166:BK200)</f>
        <v>0</v>
      </c>
    </row>
    <row r="166" spans="2:65" s="1" customFormat="1" ht="16.5" customHeight="1">
      <c r="B166" s="41"/>
      <c r="C166" s="192" t="s">
        <v>289</v>
      </c>
      <c r="D166" s="192" t="s">
        <v>132</v>
      </c>
      <c r="E166" s="193" t="s">
        <v>290</v>
      </c>
      <c r="F166" s="194" t="s">
        <v>291</v>
      </c>
      <c r="G166" s="195" t="s">
        <v>135</v>
      </c>
      <c r="H166" s="196">
        <v>7.2249999999999996</v>
      </c>
      <c r="I166" s="197"/>
      <c r="J166" s="198">
        <f>ROUND(I166*H166,2)</f>
        <v>0</v>
      </c>
      <c r="K166" s="194" t="s">
        <v>136</v>
      </c>
      <c r="L166" s="61"/>
      <c r="M166" s="199" t="s">
        <v>30</v>
      </c>
      <c r="N166" s="200" t="s">
        <v>45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137</v>
      </c>
      <c r="AT166" s="24" t="s">
        <v>132</v>
      </c>
      <c r="AU166" s="24" t="s">
        <v>84</v>
      </c>
      <c r="AY166" s="24" t="s">
        <v>130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82</v>
      </c>
      <c r="BK166" s="203">
        <f>ROUND(I166*H166,2)</f>
        <v>0</v>
      </c>
      <c r="BL166" s="24" t="s">
        <v>137</v>
      </c>
      <c r="BM166" s="24" t="s">
        <v>292</v>
      </c>
    </row>
    <row r="167" spans="2:65" s="11" customFormat="1" ht="13.5">
      <c r="B167" s="204"/>
      <c r="C167" s="205"/>
      <c r="D167" s="206" t="s">
        <v>139</v>
      </c>
      <c r="E167" s="207" t="s">
        <v>30</v>
      </c>
      <c r="F167" s="208" t="s">
        <v>293</v>
      </c>
      <c r="G167" s="205"/>
      <c r="H167" s="209">
        <v>7.2249999999999996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139</v>
      </c>
      <c r="AU167" s="215" t="s">
        <v>84</v>
      </c>
      <c r="AV167" s="11" t="s">
        <v>84</v>
      </c>
      <c r="AW167" s="11" t="s">
        <v>37</v>
      </c>
      <c r="AX167" s="11" t="s">
        <v>82</v>
      </c>
      <c r="AY167" s="215" t="s">
        <v>130</v>
      </c>
    </row>
    <row r="168" spans="2:65" s="1" customFormat="1" ht="16.5" customHeight="1">
      <c r="B168" s="41"/>
      <c r="C168" s="192" t="s">
        <v>294</v>
      </c>
      <c r="D168" s="192" t="s">
        <v>132</v>
      </c>
      <c r="E168" s="193" t="s">
        <v>295</v>
      </c>
      <c r="F168" s="194" t="s">
        <v>296</v>
      </c>
      <c r="G168" s="195" t="s">
        <v>202</v>
      </c>
      <c r="H168" s="196">
        <v>33.372</v>
      </c>
      <c r="I168" s="197"/>
      <c r="J168" s="198">
        <f>ROUND(I168*H168,2)</f>
        <v>0</v>
      </c>
      <c r="K168" s="194" t="s">
        <v>136</v>
      </c>
      <c r="L168" s="61"/>
      <c r="M168" s="199" t="s">
        <v>30</v>
      </c>
      <c r="N168" s="200" t="s">
        <v>45</v>
      </c>
      <c r="O168" s="42"/>
      <c r="P168" s="201">
        <f>O168*H168</f>
        <v>0</v>
      </c>
      <c r="Q168" s="201">
        <v>4.1739999999999999E-2</v>
      </c>
      <c r="R168" s="201">
        <f>Q168*H168</f>
        <v>1.39294728</v>
      </c>
      <c r="S168" s="201">
        <v>0</v>
      </c>
      <c r="T168" s="202">
        <f>S168*H168</f>
        <v>0</v>
      </c>
      <c r="AR168" s="24" t="s">
        <v>137</v>
      </c>
      <c r="AT168" s="24" t="s">
        <v>132</v>
      </c>
      <c r="AU168" s="24" t="s">
        <v>84</v>
      </c>
      <c r="AY168" s="24" t="s">
        <v>130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82</v>
      </c>
      <c r="BK168" s="203">
        <f>ROUND(I168*H168,2)</f>
        <v>0</v>
      </c>
      <c r="BL168" s="24" t="s">
        <v>137</v>
      </c>
      <c r="BM168" s="24" t="s">
        <v>297</v>
      </c>
    </row>
    <row r="169" spans="2:65" s="11" customFormat="1" ht="13.5">
      <c r="B169" s="204"/>
      <c r="C169" s="205"/>
      <c r="D169" s="206" t="s">
        <v>139</v>
      </c>
      <c r="E169" s="207" t="s">
        <v>30</v>
      </c>
      <c r="F169" s="208" t="s">
        <v>298</v>
      </c>
      <c r="G169" s="205"/>
      <c r="H169" s="209">
        <v>33.372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139</v>
      </c>
      <c r="AU169" s="215" t="s">
        <v>84</v>
      </c>
      <c r="AV169" s="11" t="s">
        <v>84</v>
      </c>
      <c r="AW169" s="11" t="s">
        <v>37</v>
      </c>
      <c r="AX169" s="11" t="s">
        <v>82</v>
      </c>
      <c r="AY169" s="215" t="s">
        <v>130</v>
      </c>
    </row>
    <row r="170" spans="2:65" s="1" customFormat="1" ht="16.5" customHeight="1">
      <c r="B170" s="41"/>
      <c r="C170" s="192" t="s">
        <v>299</v>
      </c>
      <c r="D170" s="192" t="s">
        <v>132</v>
      </c>
      <c r="E170" s="193" t="s">
        <v>300</v>
      </c>
      <c r="F170" s="194" t="s">
        <v>301</v>
      </c>
      <c r="G170" s="195" t="s">
        <v>202</v>
      </c>
      <c r="H170" s="196">
        <v>33.372</v>
      </c>
      <c r="I170" s="197"/>
      <c r="J170" s="198">
        <f>ROUND(I170*H170,2)</f>
        <v>0</v>
      </c>
      <c r="K170" s="194" t="s">
        <v>136</v>
      </c>
      <c r="L170" s="61"/>
      <c r="M170" s="199" t="s">
        <v>30</v>
      </c>
      <c r="N170" s="200" t="s">
        <v>45</v>
      </c>
      <c r="O170" s="42"/>
      <c r="P170" s="201">
        <f>O170*H170</f>
        <v>0</v>
      </c>
      <c r="Q170" s="201">
        <v>2.0000000000000002E-5</v>
      </c>
      <c r="R170" s="201">
        <f>Q170*H170</f>
        <v>6.6744000000000005E-4</v>
      </c>
      <c r="S170" s="201">
        <v>0</v>
      </c>
      <c r="T170" s="202">
        <f>S170*H170</f>
        <v>0</v>
      </c>
      <c r="AR170" s="24" t="s">
        <v>137</v>
      </c>
      <c r="AT170" s="24" t="s">
        <v>132</v>
      </c>
      <c r="AU170" s="24" t="s">
        <v>84</v>
      </c>
      <c r="AY170" s="24" t="s">
        <v>130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4" t="s">
        <v>82</v>
      </c>
      <c r="BK170" s="203">
        <f>ROUND(I170*H170,2)</f>
        <v>0</v>
      </c>
      <c r="BL170" s="24" t="s">
        <v>137</v>
      </c>
      <c r="BM170" s="24" t="s">
        <v>302</v>
      </c>
    </row>
    <row r="171" spans="2:65" s="11" customFormat="1" ht="13.5">
      <c r="B171" s="204"/>
      <c r="C171" s="205"/>
      <c r="D171" s="206" t="s">
        <v>139</v>
      </c>
      <c r="E171" s="207" t="s">
        <v>30</v>
      </c>
      <c r="F171" s="208" t="s">
        <v>303</v>
      </c>
      <c r="G171" s="205"/>
      <c r="H171" s="209">
        <v>33.372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139</v>
      </c>
      <c r="AU171" s="215" t="s">
        <v>84</v>
      </c>
      <c r="AV171" s="11" t="s">
        <v>84</v>
      </c>
      <c r="AW171" s="11" t="s">
        <v>37</v>
      </c>
      <c r="AX171" s="11" t="s">
        <v>82</v>
      </c>
      <c r="AY171" s="215" t="s">
        <v>130</v>
      </c>
    </row>
    <row r="172" spans="2:65" s="1" customFormat="1" ht="63.75" customHeight="1">
      <c r="B172" s="41"/>
      <c r="C172" s="192" t="s">
        <v>304</v>
      </c>
      <c r="D172" s="192" t="s">
        <v>132</v>
      </c>
      <c r="E172" s="193" t="s">
        <v>305</v>
      </c>
      <c r="F172" s="194" t="s">
        <v>306</v>
      </c>
      <c r="G172" s="195" t="s">
        <v>135</v>
      </c>
      <c r="H172" s="196">
        <v>24.9</v>
      </c>
      <c r="I172" s="197"/>
      <c r="J172" s="198">
        <f>ROUND(I172*H172,2)</f>
        <v>0</v>
      </c>
      <c r="K172" s="194" t="s">
        <v>136</v>
      </c>
      <c r="L172" s="61"/>
      <c r="M172" s="199" t="s">
        <v>30</v>
      </c>
      <c r="N172" s="200" t="s">
        <v>45</v>
      </c>
      <c r="O172" s="42"/>
      <c r="P172" s="201">
        <f>O172*H172</f>
        <v>0</v>
      </c>
      <c r="Q172" s="201">
        <v>3.11388</v>
      </c>
      <c r="R172" s="201">
        <f>Q172*H172</f>
        <v>77.535612</v>
      </c>
      <c r="S172" s="201">
        <v>0</v>
      </c>
      <c r="T172" s="202">
        <f>S172*H172</f>
        <v>0</v>
      </c>
      <c r="AR172" s="24" t="s">
        <v>137</v>
      </c>
      <c r="AT172" s="24" t="s">
        <v>132</v>
      </c>
      <c r="AU172" s="24" t="s">
        <v>84</v>
      </c>
      <c r="AY172" s="24" t="s">
        <v>130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82</v>
      </c>
      <c r="BK172" s="203">
        <f>ROUND(I172*H172,2)</f>
        <v>0</v>
      </c>
      <c r="BL172" s="24" t="s">
        <v>137</v>
      </c>
      <c r="BM172" s="24" t="s">
        <v>307</v>
      </c>
    </row>
    <row r="173" spans="2:65" s="11" customFormat="1" ht="13.5">
      <c r="B173" s="204"/>
      <c r="C173" s="205"/>
      <c r="D173" s="206" t="s">
        <v>139</v>
      </c>
      <c r="E173" s="207" t="s">
        <v>30</v>
      </c>
      <c r="F173" s="208" t="s">
        <v>308</v>
      </c>
      <c r="G173" s="205"/>
      <c r="H173" s="209">
        <v>24.9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139</v>
      </c>
      <c r="AU173" s="215" t="s">
        <v>84</v>
      </c>
      <c r="AV173" s="11" t="s">
        <v>84</v>
      </c>
      <c r="AW173" s="11" t="s">
        <v>37</v>
      </c>
      <c r="AX173" s="11" t="s">
        <v>82</v>
      </c>
      <c r="AY173" s="215" t="s">
        <v>130</v>
      </c>
    </row>
    <row r="174" spans="2:65" s="1" customFormat="1" ht="51" customHeight="1">
      <c r="B174" s="41"/>
      <c r="C174" s="192" t="s">
        <v>309</v>
      </c>
      <c r="D174" s="192" t="s">
        <v>132</v>
      </c>
      <c r="E174" s="193" t="s">
        <v>310</v>
      </c>
      <c r="F174" s="194" t="s">
        <v>311</v>
      </c>
      <c r="G174" s="195" t="s">
        <v>135</v>
      </c>
      <c r="H174" s="196">
        <v>48.651000000000003</v>
      </c>
      <c r="I174" s="197"/>
      <c r="J174" s="198">
        <f>ROUND(I174*H174,2)</f>
        <v>0</v>
      </c>
      <c r="K174" s="194" t="s">
        <v>136</v>
      </c>
      <c r="L174" s="61"/>
      <c r="M174" s="199" t="s">
        <v>30</v>
      </c>
      <c r="N174" s="200" t="s">
        <v>45</v>
      </c>
      <c r="O174" s="4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4" t="s">
        <v>137</v>
      </c>
      <c r="AT174" s="24" t="s">
        <v>132</v>
      </c>
      <c r="AU174" s="24" t="s">
        <v>84</v>
      </c>
      <c r="AY174" s="24" t="s">
        <v>130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4" t="s">
        <v>82</v>
      </c>
      <c r="BK174" s="203">
        <f>ROUND(I174*H174,2)</f>
        <v>0</v>
      </c>
      <c r="BL174" s="24" t="s">
        <v>137</v>
      </c>
      <c r="BM174" s="24" t="s">
        <v>312</v>
      </c>
    </row>
    <row r="175" spans="2:65" s="11" customFormat="1" ht="13.5">
      <c r="B175" s="204"/>
      <c r="C175" s="205"/>
      <c r="D175" s="206" t="s">
        <v>139</v>
      </c>
      <c r="E175" s="207" t="s">
        <v>30</v>
      </c>
      <c r="F175" s="208" t="s">
        <v>313</v>
      </c>
      <c r="G175" s="205"/>
      <c r="H175" s="209">
        <v>120.1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139</v>
      </c>
      <c r="AU175" s="215" t="s">
        <v>84</v>
      </c>
      <c r="AV175" s="11" t="s">
        <v>84</v>
      </c>
      <c r="AW175" s="11" t="s">
        <v>37</v>
      </c>
      <c r="AX175" s="11" t="s">
        <v>74</v>
      </c>
      <c r="AY175" s="215" t="s">
        <v>130</v>
      </c>
    </row>
    <row r="176" spans="2:65" s="11" customFormat="1" ht="13.5">
      <c r="B176" s="204"/>
      <c r="C176" s="205"/>
      <c r="D176" s="206" t="s">
        <v>139</v>
      </c>
      <c r="E176" s="207" t="s">
        <v>30</v>
      </c>
      <c r="F176" s="208" t="s">
        <v>314</v>
      </c>
      <c r="G176" s="205"/>
      <c r="H176" s="209">
        <v>-64.224000000000004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139</v>
      </c>
      <c r="AU176" s="215" t="s">
        <v>84</v>
      </c>
      <c r="AV176" s="11" t="s">
        <v>84</v>
      </c>
      <c r="AW176" s="11" t="s">
        <v>37</v>
      </c>
      <c r="AX176" s="11" t="s">
        <v>74</v>
      </c>
      <c r="AY176" s="215" t="s">
        <v>130</v>
      </c>
    </row>
    <row r="177" spans="2:65" s="11" customFormat="1" ht="13.5">
      <c r="B177" s="204"/>
      <c r="C177" s="205"/>
      <c r="D177" s="206" t="s">
        <v>139</v>
      </c>
      <c r="E177" s="207" t="s">
        <v>30</v>
      </c>
      <c r="F177" s="208" t="s">
        <v>315</v>
      </c>
      <c r="G177" s="205"/>
      <c r="H177" s="209">
        <v>-7.2249999999999996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139</v>
      </c>
      <c r="AU177" s="215" t="s">
        <v>84</v>
      </c>
      <c r="AV177" s="11" t="s">
        <v>84</v>
      </c>
      <c r="AW177" s="11" t="s">
        <v>37</v>
      </c>
      <c r="AX177" s="11" t="s">
        <v>74</v>
      </c>
      <c r="AY177" s="215" t="s">
        <v>130</v>
      </c>
    </row>
    <row r="178" spans="2:65" s="12" customFormat="1" ht="13.5">
      <c r="B178" s="218"/>
      <c r="C178" s="219"/>
      <c r="D178" s="206" t="s">
        <v>139</v>
      </c>
      <c r="E178" s="220" t="s">
        <v>30</v>
      </c>
      <c r="F178" s="221" t="s">
        <v>168</v>
      </c>
      <c r="G178" s="219"/>
      <c r="H178" s="222">
        <v>48.651000000000003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139</v>
      </c>
      <c r="AU178" s="228" t="s">
        <v>84</v>
      </c>
      <c r="AV178" s="12" t="s">
        <v>137</v>
      </c>
      <c r="AW178" s="12" t="s">
        <v>37</v>
      </c>
      <c r="AX178" s="12" t="s">
        <v>82</v>
      </c>
      <c r="AY178" s="228" t="s">
        <v>130</v>
      </c>
    </row>
    <row r="179" spans="2:65" s="1" customFormat="1" ht="51" customHeight="1">
      <c r="B179" s="41"/>
      <c r="C179" s="192" t="s">
        <v>316</v>
      </c>
      <c r="D179" s="192" t="s">
        <v>132</v>
      </c>
      <c r="E179" s="193" t="s">
        <v>317</v>
      </c>
      <c r="F179" s="194" t="s">
        <v>318</v>
      </c>
      <c r="G179" s="195" t="s">
        <v>202</v>
      </c>
      <c r="H179" s="196">
        <v>267.875</v>
      </c>
      <c r="I179" s="197"/>
      <c r="J179" s="198">
        <f>ROUND(I179*H179,2)</f>
        <v>0</v>
      </c>
      <c r="K179" s="194" t="s">
        <v>136</v>
      </c>
      <c r="L179" s="61"/>
      <c r="M179" s="199" t="s">
        <v>30</v>
      </c>
      <c r="N179" s="200" t="s">
        <v>45</v>
      </c>
      <c r="O179" s="42"/>
      <c r="P179" s="201">
        <f>O179*H179</f>
        <v>0</v>
      </c>
      <c r="Q179" s="201">
        <v>7.6499999999999997E-3</v>
      </c>
      <c r="R179" s="201">
        <f>Q179*H179</f>
        <v>2.04924375</v>
      </c>
      <c r="S179" s="201">
        <v>0</v>
      </c>
      <c r="T179" s="202">
        <f>S179*H179</f>
        <v>0</v>
      </c>
      <c r="AR179" s="24" t="s">
        <v>137</v>
      </c>
      <c r="AT179" s="24" t="s">
        <v>132</v>
      </c>
      <c r="AU179" s="24" t="s">
        <v>84</v>
      </c>
      <c r="AY179" s="24" t="s">
        <v>130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82</v>
      </c>
      <c r="BK179" s="203">
        <f>ROUND(I179*H179,2)</f>
        <v>0</v>
      </c>
      <c r="BL179" s="24" t="s">
        <v>137</v>
      </c>
      <c r="BM179" s="24" t="s">
        <v>319</v>
      </c>
    </row>
    <row r="180" spans="2:65" s="11" customFormat="1" ht="13.5">
      <c r="B180" s="204"/>
      <c r="C180" s="205"/>
      <c r="D180" s="206" t="s">
        <v>139</v>
      </c>
      <c r="E180" s="207" t="s">
        <v>30</v>
      </c>
      <c r="F180" s="208" t="s">
        <v>320</v>
      </c>
      <c r="G180" s="205"/>
      <c r="H180" s="209">
        <v>119.617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139</v>
      </c>
      <c r="AU180" s="215" t="s">
        <v>84</v>
      </c>
      <c r="AV180" s="11" t="s">
        <v>84</v>
      </c>
      <c r="AW180" s="11" t="s">
        <v>37</v>
      </c>
      <c r="AX180" s="11" t="s">
        <v>74</v>
      </c>
      <c r="AY180" s="215" t="s">
        <v>130</v>
      </c>
    </row>
    <row r="181" spans="2:65" s="11" customFormat="1" ht="13.5">
      <c r="B181" s="204"/>
      <c r="C181" s="205"/>
      <c r="D181" s="206" t="s">
        <v>139</v>
      </c>
      <c r="E181" s="207" t="s">
        <v>30</v>
      </c>
      <c r="F181" s="208" t="s">
        <v>321</v>
      </c>
      <c r="G181" s="205"/>
      <c r="H181" s="209">
        <v>8.61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139</v>
      </c>
      <c r="AU181" s="215" t="s">
        <v>84</v>
      </c>
      <c r="AV181" s="11" t="s">
        <v>84</v>
      </c>
      <c r="AW181" s="11" t="s">
        <v>37</v>
      </c>
      <c r="AX181" s="11" t="s">
        <v>74</v>
      </c>
      <c r="AY181" s="215" t="s">
        <v>130</v>
      </c>
    </row>
    <row r="182" spans="2:65" s="11" customFormat="1" ht="13.5">
      <c r="B182" s="204"/>
      <c r="C182" s="205"/>
      <c r="D182" s="206" t="s">
        <v>139</v>
      </c>
      <c r="E182" s="207" t="s">
        <v>30</v>
      </c>
      <c r="F182" s="208" t="s">
        <v>322</v>
      </c>
      <c r="G182" s="205"/>
      <c r="H182" s="209">
        <v>128.44800000000001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84</v>
      </c>
      <c r="AV182" s="11" t="s">
        <v>84</v>
      </c>
      <c r="AW182" s="11" t="s">
        <v>37</v>
      </c>
      <c r="AX182" s="11" t="s">
        <v>74</v>
      </c>
      <c r="AY182" s="215" t="s">
        <v>130</v>
      </c>
    </row>
    <row r="183" spans="2:65" s="11" customFormat="1" ht="13.5">
      <c r="B183" s="204"/>
      <c r="C183" s="205"/>
      <c r="D183" s="206" t="s">
        <v>139</v>
      </c>
      <c r="E183" s="207" t="s">
        <v>30</v>
      </c>
      <c r="F183" s="208" t="s">
        <v>323</v>
      </c>
      <c r="G183" s="205"/>
      <c r="H183" s="209">
        <v>11.2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139</v>
      </c>
      <c r="AU183" s="215" t="s">
        <v>84</v>
      </c>
      <c r="AV183" s="11" t="s">
        <v>84</v>
      </c>
      <c r="AW183" s="11" t="s">
        <v>37</v>
      </c>
      <c r="AX183" s="11" t="s">
        <v>74</v>
      </c>
      <c r="AY183" s="215" t="s">
        <v>130</v>
      </c>
    </row>
    <row r="184" spans="2:65" s="12" customFormat="1" ht="13.5">
      <c r="B184" s="218"/>
      <c r="C184" s="219"/>
      <c r="D184" s="206" t="s">
        <v>139</v>
      </c>
      <c r="E184" s="220" t="s">
        <v>30</v>
      </c>
      <c r="F184" s="221" t="s">
        <v>168</v>
      </c>
      <c r="G184" s="219"/>
      <c r="H184" s="222">
        <v>267.875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139</v>
      </c>
      <c r="AU184" s="228" t="s">
        <v>84</v>
      </c>
      <c r="AV184" s="12" t="s">
        <v>137</v>
      </c>
      <c r="AW184" s="12" t="s">
        <v>37</v>
      </c>
      <c r="AX184" s="12" t="s">
        <v>82</v>
      </c>
      <c r="AY184" s="228" t="s">
        <v>130</v>
      </c>
    </row>
    <row r="185" spans="2:65" s="1" customFormat="1" ht="51" customHeight="1">
      <c r="B185" s="41"/>
      <c r="C185" s="192" t="s">
        <v>324</v>
      </c>
      <c r="D185" s="192" t="s">
        <v>132</v>
      </c>
      <c r="E185" s="193" t="s">
        <v>325</v>
      </c>
      <c r="F185" s="194" t="s">
        <v>326</v>
      </c>
      <c r="G185" s="195" t="s">
        <v>202</v>
      </c>
      <c r="H185" s="196">
        <v>267.875</v>
      </c>
      <c r="I185" s="197"/>
      <c r="J185" s="198">
        <f>ROUND(I185*H185,2)</f>
        <v>0</v>
      </c>
      <c r="K185" s="194" t="s">
        <v>136</v>
      </c>
      <c r="L185" s="61"/>
      <c r="M185" s="199" t="s">
        <v>30</v>
      </c>
      <c r="N185" s="200" t="s">
        <v>45</v>
      </c>
      <c r="O185" s="42"/>
      <c r="P185" s="201">
        <f>O185*H185</f>
        <v>0</v>
      </c>
      <c r="Q185" s="201">
        <v>8.5999999999999998E-4</v>
      </c>
      <c r="R185" s="201">
        <f>Q185*H185</f>
        <v>0.23037250000000001</v>
      </c>
      <c r="S185" s="201">
        <v>0</v>
      </c>
      <c r="T185" s="202">
        <f>S185*H185</f>
        <v>0</v>
      </c>
      <c r="AR185" s="24" t="s">
        <v>137</v>
      </c>
      <c r="AT185" s="24" t="s">
        <v>132</v>
      </c>
      <c r="AU185" s="24" t="s">
        <v>84</v>
      </c>
      <c r="AY185" s="24" t="s">
        <v>130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82</v>
      </c>
      <c r="BK185" s="203">
        <f>ROUND(I185*H185,2)</f>
        <v>0</v>
      </c>
      <c r="BL185" s="24" t="s">
        <v>137</v>
      </c>
      <c r="BM185" s="24" t="s">
        <v>327</v>
      </c>
    </row>
    <row r="186" spans="2:65" s="11" customFormat="1" ht="13.5">
      <c r="B186" s="204"/>
      <c r="C186" s="205"/>
      <c r="D186" s="206" t="s">
        <v>139</v>
      </c>
      <c r="E186" s="207" t="s">
        <v>30</v>
      </c>
      <c r="F186" s="208" t="s">
        <v>328</v>
      </c>
      <c r="G186" s="205"/>
      <c r="H186" s="209">
        <v>267.875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84</v>
      </c>
      <c r="AV186" s="11" t="s">
        <v>84</v>
      </c>
      <c r="AW186" s="11" t="s">
        <v>37</v>
      </c>
      <c r="AX186" s="11" t="s">
        <v>82</v>
      </c>
      <c r="AY186" s="215" t="s">
        <v>130</v>
      </c>
    </row>
    <row r="187" spans="2:65" s="1" customFormat="1" ht="63.75" customHeight="1">
      <c r="B187" s="41"/>
      <c r="C187" s="192" t="s">
        <v>329</v>
      </c>
      <c r="D187" s="192" t="s">
        <v>132</v>
      </c>
      <c r="E187" s="193" t="s">
        <v>330</v>
      </c>
      <c r="F187" s="194" t="s">
        <v>331</v>
      </c>
      <c r="G187" s="195" t="s">
        <v>332</v>
      </c>
      <c r="H187" s="196">
        <v>1.002</v>
      </c>
      <c r="I187" s="197"/>
      <c r="J187" s="198">
        <f>ROUND(I187*H187,2)</f>
        <v>0</v>
      </c>
      <c r="K187" s="194" t="s">
        <v>136</v>
      </c>
      <c r="L187" s="61"/>
      <c r="M187" s="199" t="s">
        <v>30</v>
      </c>
      <c r="N187" s="200" t="s">
        <v>45</v>
      </c>
      <c r="O187" s="42"/>
      <c r="P187" s="201">
        <f>O187*H187</f>
        <v>0</v>
      </c>
      <c r="Q187" s="201">
        <v>1.0858000000000001</v>
      </c>
      <c r="R187" s="201">
        <f>Q187*H187</f>
        <v>1.0879716000000001</v>
      </c>
      <c r="S187" s="201">
        <v>0</v>
      </c>
      <c r="T187" s="202">
        <f>S187*H187</f>
        <v>0</v>
      </c>
      <c r="AR187" s="24" t="s">
        <v>137</v>
      </c>
      <c r="AT187" s="24" t="s">
        <v>132</v>
      </c>
      <c r="AU187" s="24" t="s">
        <v>84</v>
      </c>
      <c r="AY187" s="24" t="s">
        <v>130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82</v>
      </c>
      <c r="BK187" s="203">
        <f>ROUND(I187*H187,2)</f>
        <v>0</v>
      </c>
      <c r="BL187" s="24" t="s">
        <v>137</v>
      </c>
      <c r="BM187" s="24" t="s">
        <v>333</v>
      </c>
    </row>
    <row r="188" spans="2:65" s="11" customFormat="1" ht="13.5">
      <c r="B188" s="204"/>
      <c r="C188" s="205"/>
      <c r="D188" s="206" t="s">
        <v>139</v>
      </c>
      <c r="E188" s="207" t="s">
        <v>30</v>
      </c>
      <c r="F188" s="208" t="s">
        <v>334</v>
      </c>
      <c r="G188" s="205"/>
      <c r="H188" s="209">
        <v>1.002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139</v>
      </c>
      <c r="AU188" s="215" t="s">
        <v>84</v>
      </c>
      <c r="AV188" s="11" t="s">
        <v>84</v>
      </c>
      <c r="AW188" s="11" t="s">
        <v>37</v>
      </c>
      <c r="AX188" s="11" t="s">
        <v>82</v>
      </c>
      <c r="AY188" s="215" t="s">
        <v>130</v>
      </c>
    </row>
    <row r="189" spans="2:65" s="1" customFormat="1" ht="63.75" customHeight="1">
      <c r="B189" s="41"/>
      <c r="C189" s="192" t="s">
        <v>335</v>
      </c>
      <c r="D189" s="192" t="s">
        <v>132</v>
      </c>
      <c r="E189" s="193" t="s">
        <v>336</v>
      </c>
      <c r="F189" s="194" t="s">
        <v>337</v>
      </c>
      <c r="G189" s="195" t="s">
        <v>332</v>
      </c>
      <c r="H189" s="196">
        <v>0.75900000000000001</v>
      </c>
      <c r="I189" s="197"/>
      <c r="J189" s="198">
        <f>ROUND(I189*H189,2)</f>
        <v>0</v>
      </c>
      <c r="K189" s="194" t="s">
        <v>136</v>
      </c>
      <c r="L189" s="61"/>
      <c r="M189" s="199" t="s">
        <v>30</v>
      </c>
      <c r="N189" s="200" t="s">
        <v>45</v>
      </c>
      <c r="O189" s="42"/>
      <c r="P189" s="201">
        <f>O189*H189</f>
        <v>0</v>
      </c>
      <c r="Q189" s="201">
        <v>1.0563100000000001</v>
      </c>
      <c r="R189" s="201">
        <f>Q189*H189</f>
        <v>0.8017392900000001</v>
      </c>
      <c r="S189" s="201">
        <v>0</v>
      </c>
      <c r="T189" s="202">
        <f>S189*H189</f>
        <v>0</v>
      </c>
      <c r="AR189" s="24" t="s">
        <v>137</v>
      </c>
      <c r="AT189" s="24" t="s">
        <v>132</v>
      </c>
      <c r="AU189" s="24" t="s">
        <v>84</v>
      </c>
      <c r="AY189" s="24" t="s">
        <v>130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82</v>
      </c>
      <c r="BK189" s="203">
        <f>ROUND(I189*H189,2)</f>
        <v>0</v>
      </c>
      <c r="BL189" s="24" t="s">
        <v>137</v>
      </c>
      <c r="BM189" s="24" t="s">
        <v>338</v>
      </c>
    </row>
    <row r="190" spans="2:65" s="11" customFormat="1" ht="13.5">
      <c r="B190" s="204"/>
      <c r="C190" s="205"/>
      <c r="D190" s="206" t="s">
        <v>139</v>
      </c>
      <c r="E190" s="207" t="s">
        <v>30</v>
      </c>
      <c r="F190" s="208" t="s">
        <v>339</v>
      </c>
      <c r="G190" s="205"/>
      <c r="H190" s="209">
        <v>0.75900000000000001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139</v>
      </c>
      <c r="AU190" s="215" t="s">
        <v>84</v>
      </c>
      <c r="AV190" s="11" t="s">
        <v>84</v>
      </c>
      <c r="AW190" s="11" t="s">
        <v>37</v>
      </c>
      <c r="AX190" s="11" t="s">
        <v>82</v>
      </c>
      <c r="AY190" s="215" t="s">
        <v>130</v>
      </c>
    </row>
    <row r="191" spans="2:65" s="1" customFormat="1" ht="63.75" customHeight="1">
      <c r="B191" s="41"/>
      <c r="C191" s="192" t="s">
        <v>340</v>
      </c>
      <c r="D191" s="192" t="s">
        <v>132</v>
      </c>
      <c r="E191" s="193" t="s">
        <v>341</v>
      </c>
      <c r="F191" s="194" t="s">
        <v>342</v>
      </c>
      <c r="G191" s="195" t="s">
        <v>332</v>
      </c>
      <c r="H191" s="196">
        <v>3.758</v>
      </c>
      <c r="I191" s="197"/>
      <c r="J191" s="198">
        <f>ROUND(I191*H191,2)</f>
        <v>0</v>
      </c>
      <c r="K191" s="194" t="s">
        <v>136</v>
      </c>
      <c r="L191" s="61"/>
      <c r="M191" s="199" t="s">
        <v>30</v>
      </c>
      <c r="N191" s="200" t="s">
        <v>45</v>
      </c>
      <c r="O191" s="42"/>
      <c r="P191" s="201">
        <f>O191*H191</f>
        <v>0</v>
      </c>
      <c r="Q191" s="201">
        <v>1.03003</v>
      </c>
      <c r="R191" s="201">
        <f>Q191*H191</f>
        <v>3.8708527400000001</v>
      </c>
      <c r="S191" s="201">
        <v>0</v>
      </c>
      <c r="T191" s="202">
        <f>S191*H191</f>
        <v>0</v>
      </c>
      <c r="AR191" s="24" t="s">
        <v>137</v>
      </c>
      <c r="AT191" s="24" t="s">
        <v>132</v>
      </c>
      <c r="AU191" s="24" t="s">
        <v>84</v>
      </c>
      <c r="AY191" s="24" t="s">
        <v>130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82</v>
      </c>
      <c r="BK191" s="203">
        <f>ROUND(I191*H191,2)</f>
        <v>0</v>
      </c>
      <c r="BL191" s="24" t="s">
        <v>137</v>
      </c>
      <c r="BM191" s="24" t="s">
        <v>343</v>
      </c>
    </row>
    <row r="192" spans="2:65" s="11" customFormat="1" ht="13.5">
      <c r="B192" s="204"/>
      <c r="C192" s="205"/>
      <c r="D192" s="206" t="s">
        <v>139</v>
      </c>
      <c r="E192" s="207" t="s">
        <v>30</v>
      </c>
      <c r="F192" s="208" t="s">
        <v>344</v>
      </c>
      <c r="G192" s="205"/>
      <c r="H192" s="209">
        <v>3.758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139</v>
      </c>
      <c r="AU192" s="215" t="s">
        <v>84</v>
      </c>
      <c r="AV192" s="11" t="s">
        <v>84</v>
      </c>
      <c r="AW192" s="11" t="s">
        <v>37</v>
      </c>
      <c r="AX192" s="11" t="s">
        <v>82</v>
      </c>
      <c r="AY192" s="215" t="s">
        <v>130</v>
      </c>
    </row>
    <row r="193" spans="2:65" s="1" customFormat="1" ht="16.5" customHeight="1">
      <c r="B193" s="41"/>
      <c r="C193" s="192" t="s">
        <v>345</v>
      </c>
      <c r="D193" s="192" t="s">
        <v>132</v>
      </c>
      <c r="E193" s="193" t="s">
        <v>346</v>
      </c>
      <c r="F193" s="194" t="s">
        <v>347</v>
      </c>
      <c r="G193" s="195" t="s">
        <v>348</v>
      </c>
      <c r="H193" s="196">
        <v>26</v>
      </c>
      <c r="I193" s="197"/>
      <c r="J193" s="198">
        <f>ROUND(I193*H193,2)</f>
        <v>0</v>
      </c>
      <c r="K193" s="194" t="s">
        <v>136</v>
      </c>
      <c r="L193" s="61"/>
      <c r="M193" s="199" t="s">
        <v>30</v>
      </c>
      <c r="N193" s="200" t="s">
        <v>45</v>
      </c>
      <c r="O193" s="42"/>
      <c r="P193" s="201">
        <f>O193*H193</f>
        <v>0</v>
      </c>
      <c r="Q193" s="201">
        <v>8.3999999999999995E-3</v>
      </c>
      <c r="R193" s="201">
        <f>Q193*H193</f>
        <v>0.21839999999999998</v>
      </c>
      <c r="S193" s="201">
        <v>0</v>
      </c>
      <c r="T193" s="202">
        <f>S193*H193</f>
        <v>0</v>
      </c>
      <c r="AR193" s="24" t="s">
        <v>137</v>
      </c>
      <c r="AT193" s="24" t="s">
        <v>132</v>
      </c>
      <c r="AU193" s="24" t="s">
        <v>84</v>
      </c>
      <c r="AY193" s="24" t="s">
        <v>130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82</v>
      </c>
      <c r="BK193" s="203">
        <f>ROUND(I193*H193,2)</f>
        <v>0</v>
      </c>
      <c r="BL193" s="24" t="s">
        <v>137</v>
      </c>
      <c r="BM193" s="24" t="s">
        <v>349</v>
      </c>
    </row>
    <row r="194" spans="2:65" s="11" customFormat="1" ht="13.5">
      <c r="B194" s="204"/>
      <c r="C194" s="205"/>
      <c r="D194" s="206" t="s">
        <v>139</v>
      </c>
      <c r="E194" s="207" t="s">
        <v>30</v>
      </c>
      <c r="F194" s="208" t="s">
        <v>350</v>
      </c>
      <c r="G194" s="205"/>
      <c r="H194" s="209">
        <v>26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139</v>
      </c>
      <c r="AU194" s="215" t="s">
        <v>84</v>
      </c>
      <c r="AV194" s="11" t="s">
        <v>84</v>
      </c>
      <c r="AW194" s="11" t="s">
        <v>37</v>
      </c>
      <c r="AX194" s="11" t="s">
        <v>82</v>
      </c>
      <c r="AY194" s="215" t="s">
        <v>130</v>
      </c>
    </row>
    <row r="195" spans="2:65" s="1" customFormat="1" ht="16.5" customHeight="1">
      <c r="B195" s="41"/>
      <c r="C195" s="192" t="s">
        <v>351</v>
      </c>
      <c r="D195" s="192" t="s">
        <v>132</v>
      </c>
      <c r="E195" s="193" t="s">
        <v>352</v>
      </c>
      <c r="F195" s="194" t="s">
        <v>353</v>
      </c>
      <c r="G195" s="195" t="s">
        <v>348</v>
      </c>
      <c r="H195" s="196">
        <v>1</v>
      </c>
      <c r="I195" s="197"/>
      <c r="J195" s="198">
        <f>ROUND(I195*H195,2)</f>
        <v>0</v>
      </c>
      <c r="K195" s="194" t="s">
        <v>136</v>
      </c>
      <c r="L195" s="61"/>
      <c r="M195" s="199" t="s">
        <v>30</v>
      </c>
      <c r="N195" s="200" t="s">
        <v>45</v>
      </c>
      <c r="O195" s="42"/>
      <c r="P195" s="201">
        <f>O195*H195</f>
        <v>0</v>
      </c>
      <c r="Q195" s="201">
        <v>8.3999999999999995E-3</v>
      </c>
      <c r="R195" s="201">
        <f>Q195*H195</f>
        <v>8.3999999999999995E-3</v>
      </c>
      <c r="S195" s="201">
        <v>0</v>
      </c>
      <c r="T195" s="202">
        <f>S195*H195</f>
        <v>0</v>
      </c>
      <c r="AR195" s="24" t="s">
        <v>137</v>
      </c>
      <c r="AT195" s="24" t="s">
        <v>132</v>
      </c>
      <c r="AU195" s="24" t="s">
        <v>84</v>
      </c>
      <c r="AY195" s="24" t="s">
        <v>130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82</v>
      </c>
      <c r="BK195" s="203">
        <f>ROUND(I195*H195,2)</f>
        <v>0</v>
      </c>
      <c r="BL195" s="24" t="s">
        <v>137</v>
      </c>
      <c r="BM195" s="24" t="s">
        <v>354</v>
      </c>
    </row>
    <row r="196" spans="2:65" s="11" customFormat="1" ht="13.5">
      <c r="B196" s="204"/>
      <c r="C196" s="205"/>
      <c r="D196" s="206" t="s">
        <v>139</v>
      </c>
      <c r="E196" s="207" t="s">
        <v>30</v>
      </c>
      <c r="F196" s="208" t="s">
        <v>355</v>
      </c>
      <c r="G196" s="205"/>
      <c r="H196" s="209">
        <v>1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139</v>
      </c>
      <c r="AU196" s="215" t="s">
        <v>84</v>
      </c>
      <c r="AV196" s="11" t="s">
        <v>84</v>
      </c>
      <c r="AW196" s="11" t="s">
        <v>37</v>
      </c>
      <c r="AX196" s="11" t="s">
        <v>82</v>
      </c>
      <c r="AY196" s="215" t="s">
        <v>130</v>
      </c>
    </row>
    <row r="197" spans="2:65" s="1" customFormat="1" ht="16.5" customHeight="1">
      <c r="B197" s="41"/>
      <c r="C197" s="192" t="s">
        <v>356</v>
      </c>
      <c r="D197" s="192" t="s">
        <v>132</v>
      </c>
      <c r="E197" s="193" t="s">
        <v>357</v>
      </c>
      <c r="F197" s="194" t="s">
        <v>358</v>
      </c>
      <c r="G197" s="195" t="s">
        <v>149</v>
      </c>
      <c r="H197" s="196">
        <v>20.8</v>
      </c>
      <c r="I197" s="197"/>
      <c r="J197" s="198">
        <f>ROUND(I197*H197,2)</f>
        <v>0</v>
      </c>
      <c r="K197" s="194" t="s">
        <v>136</v>
      </c>
      <c r="L197" s="61"/>
      <c r="M197" s="199" t="s">
        <v>30</v>
      </c>
      <c r="N197" s="200" t="s">
        <v>45</v>
      </c>
      <c r="O197" s="42"/>
      <c r="P197" s="201">
        <f>O197*H197</f>
        <v>0</v>
      </c>
      <c r="Q197" s="201">
        <v>4.0000000000000002E-4</v>
      </c>
      <c r="R197" s="201">
        <f>Q197*H197</f>
        <v>8.320000000000001E-3</v>
      </c>
      <c r="S197" s="201">
        <v>0</v>
      </c>
      <c r="T197" s="202">
        <f>S197*H197</f>
        <v>0</v>
      </c>
      <c r="AR197" s="24" t="s">
        <v>137</v>
      </c>
      <c r="AT197" s="24" t="s">
        <v>132</v>
      </c>
      <c r="AU197" s="24" t="s">
        <v>84</v>
      </c>
      <c r="AY197" s="24" t="s">
        <v>130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82</v>
      </c>
      <c r="BK197" s="203">
        <f>ROUND(I197*H197,2)</f>
        <v>0</v>
      </c>
      <c r="BL197" s="24" t="s">
        <v>137</v>
      </c>
      <c r="BM197" s="24" t="s">
        <v>359</v>
      </c>
    </row>
    <row r="198" spans="2:65" s="11" customFormat="1" ht="13.5">
      <c r="B198" s="204"/>
      <c r="C198" s="205"/>
      <c r="D198" s="206" t="s">
        <v>139</v>
      </c>
      <c r="E198" s="207" t="s">
        <v>30</v>
      </c>
      <c r="F198" s="208" t="s">
        <v>360</v>
      </c>
      <c r="G198" s="205"/>
      <c r="H198" s="209">
        <v>20.8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139</v>
      </c>
      <c r="AU198" s="215" t="s">
        <v>84</v>
      </c>
      <c r="AV198" s="11" t="s">
        <v>84</v>
      </c>
      <c r="AW198" s="11" t="s">
        <v>37</v>
      </c>
      <c r="AX198" s="11" t="s">
        <v>82</v>
      </c>
      <c r="AY198" s="215" t="s">
        <v>130</v>
      </c>
    </row>
    <row r="199" spans="2:65" s="1" customFormat="1" ht="16.5" customHeight="1">
      <c r="B199" s="41"/>
      <c r="C199" s="192" t="s">
        <v>361</v>
      </c>
      <c r="D199" s="192" t="s">
        <v>132</v>
      </c>
      <c r="E199" s="193" t="s">
        <v>362</v>
      </c>
      <c r="F199" s="194" t="s">
        <v>363</v>
      </c>
      <c r="G199" s="195" t="s">
        <v>149</v>
      </c>
      <c r="H199" s="196">
        <v>2</v>
      </c>
      <c r="I199" s="197"/>
      <c r="J199" s="198">
        <f>ROUND(I199*H199,2)</f>
        <v>0</v>
      </c>
      <c r="K199" s="194" t="s">
        <v>136</v>
      </c>
      <c r="L199" s="61"/>
      <c r="M199" s="199" t="s">
        <v>30</v>
      </c>
      <c r="N199" s="200" t="s">
        <v>45</v>
      </c>
      <c r="O199" s="42"/>
      <c r="P199" s="201">
        <f>O199*H199</f>
        <v>0</v>
      </c>
      <c r="Q199" s="201">
        <v>7.5100000000000002E-3</v>
      </c>
      <c r="R199" s="201">
        <f>Q199*H199</f>
        <v>1.502E-2</v>
      </c>
      <c r="S199" s="201">
        <v>0</v>
      </c>
      <c r="T199" s="202">
        <f>S199*H199</f>
        <v>0</v>
      </c>
      <c r="AR199" s="24" t="s">
        <v>137</v>
      </c>
      <c r="AT199" s="24" t="s">
        <v>132</v>
      </c>
      <c r="AU199" s="24" t="s">
        <v>84</v>
      </c>
      <c r="AY199" s="24" t="s">
        <v>130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4" t="s">
        <v>82</v>
      </c>
      <c r="BK199" s="203">
        <f>ROUND(I199*H199,2)</f>
        <v>0</v>
      </c>
      <c r="BL199" s="24" t="s">
        <v>137</v>
      </c>
      <c r="BM199" s="24" t="s">
        <v>364</v>
      </c>
    </row>
    <row r="200" spans="2:65" s="11" customFormat="1" ht="13.5">
      <c r="B200" s="204"/>
      <c r="C200" s="205"/>
      <c r="D200" s="206" t="s">
        <v>139</v>
      </c>
      <c r="E200" s="207" t="s">
        <v>30</v>
      </c>
      <c r="F200" s="208" t="s">
        <v>365</v>
      </c>
      <c r="G200" s="205"/>
      <c r="H200" s="209">
        <v>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139</v>
      </c>
      <c r="AU200" s="215" t="s">
        <v>84</v>
      </c>
      <c r="AV200" s="11" t="s">
        <v>84</v>
      </c>
      <c r="AW200" s="11" t="s">
        <v>37</v>
      </c>
      <c r="AX200" s="11" t="s">
        <v>82</v>
      </c>
      <c r="AY200" s="215" t="s">
        <v>130</v>
      </c>
    </row>
    <row r="201" spans="2:65" s="10" customFormat="1" ht="29.85" customHeight="1">
      <c r="B201" s="176"/>
      <c r="C201" s="177"/>
      <c r="D201" s="178" t="s">
        <v>73</v>
      </c>
      <c r="E201" s="190" t="s">
        <v>137</v>
      </c>
      <c r="F201" s="190" t="s">
        <v>366</v>
      </c>
      <c r="G201" s="177"/>
      <c r="H201" s="177"/>
      <c r="I201" s="180"/>
      <c r="J201" s="191">
        <f>BK201</f>
        <v>0</v>
      </c>
      <c r="K201" s="177"/>
      <c r="L201" s="182"/>
      <c r="M201" s="183"/>
      <c r="N201" s="184"/>
      <c r="O201" s="184"/>
      <c r="P201" s="185">
        <f>SUM(P202:P232)</f>
        <v>0</v>
      </c>
      <c r="Q201" s="184"/>
      <c r="R201" s="185">
        <f>SUM(R202:R232)</f>
        <v>1083.59492355</v>
      </c>
      <c r="S201" s="184"/>
      <c r="T201" s="186">
        <f>SUM(T202:T232)</f>
        <v>3.4499999999999997</v>
      </c>
      <c r="AR201" s="187" t="s">
        <v>82</v>
      </c>
      <c r="AT201" s="188" t="s">
        <v>73</v>
      </c>
      <c r="AU201" s="188" t="s">
        <v>82</v>
      </c>
      <c r="AY201" s="187" t="s">
        <v>130</v>
      </c>
      <c r="BK201" s="189">
        <f>SUM(BK202:BK232)</f>
        <v>0</v>
      </c>
    </row>
    <row r="202" spans="2:65" s="1" customFormat="1" ht="25.5" customHeight="1">
      <c r="B202" s="41"/>
      <c r="C202" s="192" t="s">
        <v>367</v>
      </c>
      <c r="D202" s="192" t="s">
        <v>132</v>
      </c>
      <c r="E202" s="193" t="s">
        <v>368</v>
      </c>
      <c r="F202" s="194" t="s">
        <v>369</v>
      </c>
      <c r="G202" s="195" t="s">
        <v>202</v>
      </c>
      <c r="H202" s="196">
        <v>80</v>
      </c>
      <c r="I202" s="197"/>
      <c r="J202" s="198">
        <f>ROUND(I202*H202,2)</f>
        <v>0</v>
      </c>
      <c r="K202" s="194" t="s">
        <v>136</v>
      </c>
      <c r="L202" s="61"/>
      <c r="M202" s="199" t="s">
        <v>30</v>
      </c>
      <c r="N202" s="200" t="s">
        <v>45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137</v>
      </c>
      <c r="AT202" s="24" t="s">
        <v>132</v>
      </c>
      <c r="AU202" s="24" t="s">
        <v>84</v>
      </c>
      <c r="AY202" s="24" t="s">
        <v>130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82</v>
      </c>
      <c r="BK202" s="203">
        <f>ROUND(I202*H202,2)</f>
        <v>0</v>
      </c>
      <c r="BL202" s="24" t="s">
        <v>137</v>
      </c>
      <c r="BM202" s="24" t="s">
        <v>370</v>
      </c>
    </row>
    <row r="203" spans="2:65" s="11" customFormat="1" ht="13.5">
      <c r="B203" s="204"/>
      <c r="C203" s="205"/>
      <c r="D203" s="206" t="s">
        <v>139</v>
      </c>
      <c r="E203" s="207" t="s">
        <v>30</v>
      </c>
      <c r="F203" s="208" t="s">
        <v>371</v>
      </c>
      <c r="G203" s="205"/>
      <c r="H203" s="209">
        <v>80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139</v>
      </c>
      <c r="AU203" s="215" t="s">
        <v>84</v>
      </c>
      <c r="AV203" s="11" t="s">
        <v>84</v>
      </c>
      <c r="AW203" s="11" t="s">
        <v>37</v>
      </c>
      <c r="AX203" s="11" t="s">
        <v>82</v>
      </c>
      <c r="AY203" s="215" t="s">
        <v>130</v>
      </c>
    </row>
    <row r="204" spans="2:65" s="1" customFormat="1" ht="25.5" customHeight="1">
      <c r="B204" s="41"/>
      <c r="C204" s="192" t="s">
        <v>372</v>
      </c>
      <c r="D204" s="192" t="s">
        <v>132</v>
      </c>
      <c r="E204" s="193" t="s">
        <v>373</v>
      </c>
      <c r="F204" s="194" t="s">
        <v>374</v>
      </c>
      <c r="G204" s="195" t="s">
        <v>202</v>
      </c>
      <c r="H204" s="196">
        <v>0.97499999999999998</v>
      </c>
      <c r="I204" s="197"/>
      <c r="J204" s="198">
        <f>ROUND(I204*H204,2)</f>
        <v>0</v>
      </c>
      <c r="K204" s="194" t="s">
        <v>136</v>
      </c>
      <c r="L204" s="61"/>
      <c r="M204" s="199" t="s">
        <v>30</v>
      </c>
      <c r="N204" s="200" t="s">
        <v>45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137</v>
      </c>
      <c r="AT204" s="24" t="s">
        <v>132</v>
      </c>
      <c r="AU204" s="24" t="s">
        <v>84</v>
      </c>
      <c r="AY204" s="24" t="s">
        <v>130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82</v>
      </c>
      <c r="BK204" s="203">
        <f>ROUND(I204*H204,2)</f>
        <v>0</v>
      </c>
      <c r="BL204" s="24" t="s">
        <v>137</v>
      </c>
      <c r="BM204" s="24" t="s">
        <v>375</v>
      </c>
    </row>
    <row r="205" spans="2:65" s="11" customFormat="1" ht="13.5">
      <c r="B205" s="204"/>
      <c r="C205" s="205"/>
      <c r="D205" s="206" t="s">
        <v>139</v>
      </c>
      <c r="E205" s="207" t="s">
        <v>30</v>
      </c>
      <c r="F205" s="208" t="s">
        <v>376</v>
      </c>
      <c r="G205" s="205"/>
      <c r="H205" s="209">
        <v>0.97499999999999998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84</v>
      </c>
      <c r="AV205" s="11" t="s">
        <v>84</v>
      </c>
      <c r="AW205" s="11" t="s">
        <v>37</v>
      </c>
      <c r="AX205" s="11" t="s">
        <v>82</v>
      </c>
      <c r="AY205" s="215" t="s">
        <v>130</v>
      </c>
    </row>
    <row r="206" spans="2:65" s="1" customFormat="1" ht="25.5" customHeight="1">
      <c r="B206" s="41"/>
      <c r="C206" s="192" t="s">
        <v>377</v>
      </c>
      <c r="D206" s="192" t="s">
        <v>132</v>
      </c>
      <c r="E206" s="193" t="s">
        <v>378</v>
      </c>
      <c r="F206" s="194" t="s">
        <v>379</v>
      </c>
      <c r="G206" s="195" t="s">
        <v>135</v>
      </c>
      <c r="H206" s="196">
        <v>5.4</v>
      </c>
      <c r="I206" s="197"/>
      <c r="J206" s="198">
        <f>ROUND(I206*H206,2)</f>
        <v>0</v>
      </c>
      <c r="K206" s="194" t="s">
        <v>136</v>
      </c>
      <c r="L206" s="61"/>
      <c r="M206" s="199" t="s">
        <v>30</v>
      </c>
      <c r="N206" s="200" t="s">
        <v>45</v>
      </c>
      <c r="O206" s="4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4" t="s">
        <v>137</v>
      </c>
      <c r="AT206" s="24" t="s">
        <v>132</v>
      </c>
      <c r="AU206" s="24" t="s">
        <v>84</v>
      </c>
      <c r="AY206" s="24" t="s">
        <v>130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82</v>
      </c>
      <c r="BK206" s="203">
        <f>ROUND(I206*H206,2)</f>
        <v>0</v>
      </c>
      <c r="BL206" s="24" t="s">
        <v>137</v>
      </c>
      <c r="BM206" s="24" t="s">
        <v>380</v>
      </c>
    </row>
    <row r="207" spans="2:65" s="11" customFormat="1" ht="13.5">
      <c r="B207" s="204"/>
      <c r="C207" s="205"/>
      <c r="D207" s="206" t="s">
        <v>139</v>
      </c>
      <c r="E207" s="207" t="s">
        <v>30</v>
      </c>
      <c r="F207" s="208" t="s">
        <v>381</v>
      </c>
      <c r="G207" s="205"/>
      <c r="H207" s="209">
        <v>5.4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139</v>
      </c>
      <c r="AU207" s="215" t="s">
        <v>84</v>
      </c>
      <c r="AV207" s="11" t="s">
        <v>84</v>
      </c>
      <c r="AW207" s="11" t="s">
        <v>37</v>
      </c>
      <c r="AX207" s="11" t="s">
        <v>82</v>
      </c>
      <c r="AY207" s="215" t="s">
        <v>130</v>
      </c>
    </row>
    <row r="208" spans="2:65" s="1" customFormat="1" ht="25.5" customHeight="1">
      <c r="B208" s="41"/>
      <c r="C208" s="192" t="s">
        <v>382</v>
      </c>
      <c r="D208" s="192" t="s">
        <v>132</v>
      </c>
      <c r="E208" s="193" t="s">
        <v>383</v>
      </c>
      <c r="F208" s="194" t="s">
        <v>384</v>
      </c>
      <c r="G208" s="195" t="s">
        <v>135</v>
      </c>
      <c r="H208" s="196">
        <v>540.226</v>
      </c>
      <c r="I208" s="197"/>
      <c r="J208" s="198">
        <f>ROUND(I208*H208,2)</f>
        <v>0</v>
      </c>
      <c r="K208" s="194" t="s">
        <v>136</v>
      </c>
      <c r="L208" s="61"/>
      <c r="M208" s="199" t="s">
        <v>30</v>
      </c>
      <c r="N208" s="200" t="s">
        <v>45</v>
      </c>
      <c r="O208" s="42"/>
      <c r="P208" s="201">
        <f>O208*H208</f>
        <v>0</v>
      </c>
      <c r="Q208" s="201">
        <v>1.9967999999999999</v>
      </c>
      <c r="R208" s="201">
        <f>Q208*H208</f>
        <v>1078.7232767999999</v>
      </c>
      <c r="S208" s="201">
        <v>0</v>
      </c>
      <c r="T208" s="202">
        <f>S208*H208</f>
        <v>0</v>
      </c>
      <c r="AR208" s="24" t="s">
        <v>137</v>
      </c>
      <c r="AT208" s="24" t="s">
        <v>132</v>
      </c>
      <c r="AU208" s="24" t="s">
        <v>84</v>
      </c>
      <c r="AY208" s="24" t="s">
        <v>130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82</v>
      </c>
      <c r="BK208" s="203">
        <f>ROUND(I208*H208,2)</f>
        <v>0</v>
      </c>
      <c r="BL208" s="24" t="s">
        <v>137</v>
      </c>
      <c r="BM208" s="24" t="s">
        <v>385</v>
      </c>
    </row>
    <row r="209" spans="2:65" s="11" customFormat="1" ht="13.5">
      <c r="B209" s="204"/>
      <c r="C209" s="205"/>
      <c r="D209" s="206" t="s">
        <v>139</v>
      </c>
      <c r="E209" s="207" t="s">
        <v>30</v>
      </c>
      <c r="F209" s="208" t="s">
        <v>386</v>
      </c>
      <c r="G209" s="205"/>
      <c r="H209" s="209">
        <v>552.70000000000005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139</v>
      </c>
      <c r="AU209" s="215" t="s">
        <v>84</v>
      </c>
      <c r="AV209" s="11" t="s">
        <v>84</v>
      </c>
      <c r="AW209" s="11" t="s">
        <v>37</v>
      </c>
      <c r="AX209" s="11" t="s">
        <v>74</v>
      </c>
      <c r="AY209" s="215" t="s">
        <v>130</v>
      </c>
    </row>
    <row r="210" spans="2:65" s="14" customFormat="1" ht="13.5">
      <c r="B210" s="250"/>
      <c r="C210" s="251"/>
      <c r="D210" s="206" t="s">
        <v>139</v>
      </c>
      <c r="E210" s="252" t="s">
        <v>30</v>
      </c>
      <c r="F210" s="253" t="s">
        <v>387</v>
      </c>
      <c r="G210" s="251"/>
      <c r="H210" s="252" t="s">
        <v>30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AT210" s="259" t="s">
        <v>139</v>
      </c>
      <c r="AU210" s="259" t="s">
        <v>84</v>
      </c>
      <c r="AV210" s="14" t="s">
        <v>82</v>
      </c>
      <c r="AW210" s="14" t="s">
        <v>37</v>
      </c>
      <c r="AX210" s="14" t="s">
        <v>74</v>
      </c>
      <c r="AY210" s="259" t="s">
        <v>130</v>
      </c>
    </row>
    <row r="211" spans="2:65" s="11" customFormat="1" ht="13.5">
      <c r="B211" s="204"/>
      <c r="C211" s="205"/>
      <c r="D211" s="206" t="s">
        <v>139</v>
      </c>
      <c r="E211" s="207" t="s">
        <v>30</v>
      </c>
      <c r="F211" s="208" t="s">
        <v>388</v>
      </c>
      <c r="G211" s="205"/>
      <c r="H211" s="209">
        <v>-5.94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139</v>
      </c>
      <c r="AU211" s="215" t="s">
        <v>84</v>
      </c>
      <c r="AV211" s="11" t="s">
        <v>84</v>
      </c>
      <c r="AW211" s="11" t="s">
        <v>37</v>
      </c>
      <c r="AX211" s="11" t="s">
        <v>74</v>
      </c>
      <c r="AY211" s="215" t="s">
        <v>130</v>
      </c>
    </row>
    <row r="212" spans="2:65" s="11" customFormat="1" ht="13.5">
      <c r="B212" s="204"/>
      <c r="C212" s="205"/>
      <c r="D212" s="206" t="s">
        <v>139</v>
      </c>
      <c r="E212" s="207" t="s">
        <v>30</v>
      </c>
      <c r="F212" s="208" t="s">
        <v>389</v>
      </c>
      <c r="G212" s="205"/>
      <c r="H212" s="209">
        <v>-6.5339999999999998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139</v>
      </c>
      <c r="AU212" s="215" t="s">
        <v>84</v>
      </c>
      <c r="AV212" s="11" t="s">
        <v>84</v>
      </c>
      <c r="AW212" s="11" t="s">
        <v>37</v>
      </c>
      <c r="AX212" s="11" t="s">
        <v>74</v>
      </c>
      <c r="AY212" s="215" t="s">
        <v>130</v>
      </c>
    </row>
    <row r="213" spans="2:65" s="12" customFormat="1" ht="13.5">
      <c r="B213" s="218"/>
      <c r="C213" s="219"/>
      <c r="D213" s="206" t="s">
        <v>139</v>
      </c>
      <c r="E213" s="220" t="s">
        <v>30</v>
      </c>
      <c r="F213" s="221" t="s">
        <v>168</v>
      </c>
      <c r="G213" s="219"/>
      <c r="H213" s="222">
        <v>540.226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139</v>
      </c>
      <c r="AU213" s="228" t="s">
        <v>84</v>
      </c>
      <c r="AV213" s="12" t="s">
        <v>137</v>
      </c>
      <c r="AW213" s="12" t="s">
        <v>37</v>
      </c>
      <c r="AX213" s="12" t="s">
        <v>82</v>
      </c>
      <c r="AY213" s="228" t="s">
        <v>130</v>
      </c>
    </row>
    <row r="214" spans="2:65" s="1" customFormat="1" ht="25.5" customHeight="1">
      <c r="B214" s="41"/>
      <c r="C214" s="192" t="s">
        <v>390</v>
      </c>
      <c r="D214" s="192" t="s">
        <v>132</v>
      </c>
      <c r="E214" s="193" t="s">
        <v>391</v>
      </c>
      <c r="F214" s="194" t="s">
        <v>384</v>
      </c>
      <c r="G214" s="195" t="s">
        <v>135</v>
      </c>
      <c r="H214" s="196">
        <v>12.474</v>
      </c>
      <c r="I214" s="197"/>
      <c r="J214" s="198">
        <f>ROUND(I214*H214,2)</f>
        <v>0</v>
      </c>
      <c r="K214" s="194" t="s">
        <v>30</v>
      </c>
      <c r="L214" s="61"/>
      <c r="M214" s="199" t="s">
        <v>30</v>
      </c>
      <c r="N214" s="200" t="s">
        <v>45</v>
      </c>
      <c r="O214" s="4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4" t="s">
        <v>137</v>
      </c>
      <c r="AT214" s="24" t="s">
        <v>132</v>
      </c>
      <c r="AU214" s="24" t="s">
        <v>84</v>
      </c>
      <c r="AY214" s="24" t="s">
        <v>130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82</v>
      </c>
      <c r="BK214" s="203">
        <f>ROUND(I214*H214,2)</f>
        <v>0</v>
      </c>
      <c r="BL214" s="24" t="s">
        <v>137</v>
      </c>
      <c r="BM214" s="24" t="s">
        <v>392</v>
      </c>
    </row>
    <row r="215" spans="2:65" s="14" customFormat="1" ht="13.5">
      <c r="B215" s="250"/>
      <c r="C215" s="251"/>
      <c r="D215" s="206" t="s">
        <v>139</v>
      </c>
      <c r="E215" s="252" t="s">
        <v>30</v>
      </c>
      <c r="F215" s="253" t="s">
        <v>393</v>
      </c>
      <c r="G215" s="251"/>
      <c r="H215" s="252" t="s">
        <v>30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139</v>
      </c>
      <c r="AU215" s="259" t="s">
        <v>84</v>
      </c>
      <c r="AV215" s="14" t="s">
        <v>82</v>
      </c>
      <c r="AW215" s="14" t="s">
        <v>37</v>
      </c>
      <c r="AX215" s="14" t="s">
        <v>74</v>
      </c>
      <c r="AY215" s="259" t="s">
        <v>130</v>
      </c>
    </row>
    <row r="216" spans="2:65" s="11" customFormat="1" ht="13.5">
      <c r="B216" s="204"/>
      <c r="C216" s="205"/>
      <c r="D216" s="206" t="s">
        <v>139</v>
      </c>
      <c r="E216" s="207" t="s">
        <v>30</v>
      </c>
      <c r="F216" s="208" t="s">
        <v>394</v>
      </c>
      <c r="G216" s="205"/>
      <c r="H216" s="209">
        <v>5.94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139</v>
      </c>
      <c r="AU216" s="215" t="s">
        <v>84</v>
      </c>
      <c r="AV216" s="11" t="s">
        <v>84</v>
      </c>
      <c r="AW216" s="11" t="s">
        <v>37</v>
      </c>
      <c r="AX216" s="11" t="s">
        <v>74</v>
      </c>
      <c r="AY216" s="215" t="s">
        <v>130</v>
      </c>
    </row>
    <row r="217" spans="2:65" s="11" customFormat="1" ht="13.5">
      <c r="B217" s="204"/>
      <c r="C217" s="205"/>
      <c r="D217" s="206" t="s">
        <v>139</v>
      </c>
      <c r="E217" s="207" t="s">
        <v>30</v>
      </c>
      <c r="F217" s="208" t="s">
        <v>395</v>
      </c>
      <c r="G217" s="205"/>
      <c r="H217" s="209">
        <v>6.5339999999999998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139</v>
      </c>
      <c r="AU217" s="215" t="s">
        <v>84</v>
      </c>
      <c r="AV217" s="11" t="s">
        <v>84</v>
      </c>
      <c r="AW217" s="11" t="s">
        <v>37</v>
      </c>
      <c r="AX217" s="11" t="s">
        <v>74</v>
      </c>
      <c r="AY217" s="215" t="s">
        <v>130</v>
      </c>
    </row>
    <row r="218" spans="2:65" s="12" customFormat="1" ht="13.5">
      <c r="B218" s="218"/>
      <c r="C218" s="219"/>
      <c r="D218" s="206" t="s">
        <v>139</v>
      </c>
      <c r="E218" s="220" t="s">
        <v>30</v>
      </c>
      <c r="F218" s="221" t="s">
        <v>168</v>
      </c>
      <c r="G218" s="219"/>
      <c r="H218" s="222">
        <v>12.474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139</v>
      </c>
      <c r="AU218" s="228" t="s">
        <v>84</v>
      </c>
      <c r="AV218" s="12" t="s">
        <v>137</v>
      </c>
      <c r="AW218" s="12" t="s">
        <v>37</v>
      </c>
      <c r="AX218" s="12" t="s">
        <v>82</v>
      </c>
      <c r="AY218" s="228" t="s">
        <v>130</v>
      </c>
    </row>
    <row r="219" spans="2:65" s="1" customFormat="1" ht="25.5" customHeight="1">
      <c r="B219" s="41"/>
      <c r="C219" s="192" t="s">
        <v>396</v>
      </c>
      <c r="D219" s="192" t="s">
        <v>132</v>
      </c>
      <c r="E219" s="193" t="s">
        <v>397</v>
      </c>
      <c r="F219" s="194" t="s">
        <v>398</v>
      </c>
      <c r="G219" s="195" t="s">
        <v>202</v>
      </c>
      <c r="H219" s="196">
        <v>1381.75</v>
      </c>
      <c r="I219" s="197"/>
      <c r="J219" s="198">
        <f>ROUND(I219*H219,2)</f>
        <v>0</v>
      </c>
      <c r="K219" s="194" t="s">
        <v>136</v>
      </c>
      <c r="L219" s="61"/>
      <c r="M219" s="199" t="s">
        <v>30</v>
      </c>
      <c r="N219" s="200" t="s">
        <v>45</v>
      </c>
      <c r="O219" s="42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4" t="s">
        <v>137</v>
      </c>
      <c r="AT219" s="24" t="s">
        <v>132</v>
      </c>
      <c r="AU219" s="24" t="s">
        <v>84</v>
      </c>
      <c r="AY219" s="24" t="s">
        <v>130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82</v>
      </c>
      <c r="BK219" s="203">
        <f>ROUND(I219*H219,2)</f>
        <v>0</v>
      </c>
      <c r="BL219" s="24" t="s">
        <v>137</v>
      </c>
      <c r="BM219" s="24" t="s">
        <v>399</v>
      </c>
    </row>
    <row r="220" spans="2:65" s="11" customFormat="1" ht="13.5">
      <c r="B220" s="204"/>
      <c r="C220" s="205"/>
      <c r="D220" s="206" t="s">
        <v>139</v>
      </c>
      <c r="E220" s="207" t="s">
        <v>30</v>
      </c>
      <c r="F220" s="208" t="s">
        <v>400</v>
      </c>
      <c r="G220" s="205"/>
      <c r="H220" s="209">
        <v>1381.75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139</v>
      </c>
      <c r="AU220" s="215" t="s">
        <v>84</v>
      </c>
      <c r="AV220" s="11" t="s">
        <v>84</v>
      </c>
      <c r="AW220" s="11" t="s">
        <v>37</v>
      </c>
      <c r="AX220" s="11" t="s">
        <v>82</v>
      </c>
      <c r="AY220" s="215" t="s">
        <v>130</v>
      </c>
    </row>
    <row r="221" spans="2:65" s="1" customFormat="1" ht="25.5" customHeight="1">
      <c r="B221" s="41"/>
      <c r="C221" s="192" t="s">
        <v>401</v>
      </c>
      <c r="D221" s="192" t="s">
        <v>132</v>
      </c>
      <c r="E221" s="193" t="s">
        <v>402</v>
      </c>
      <c r="F221" s="194" t="s">
        <v>403</v>
      </c>
      <c r="G221" s="195" t="s">
        <v>135</v>
      </c>
      <c r="H221" s="196">
        <v>1.325</v>
      </c>
      <c r="I221" s="197"/>
      <c r="J221" s="198">
        <f>ROUND(I221*H221,2)</f>
        <v>0</v>
      </c>
      <c r="K221" s="194" t="s">
        <v>136</v>
      </c>
      <c r="L221" s="61"/>
      <c r="M221" s="199" t="s">
        <v>30</v>
      </c>
      <c r="N221" s="200" t="s">
        <v>45</v>
      </c>
      <c r="O221" s="42"/>
      <c r="P221" s="201">
        <f>O221*H221</f>
        <v>0</v>
      </c>
      <c r="Q221" s="201">
        <v>2.4327899999999998</v>
      </c>
      <c r="R221" s="201">
        <f>Q221*H221</f>
        <v>3.2234467499999995</v>
      </c>
      <c r="S221" s="201">
        <v>0</v>
      </c>
      <c r="T221" s="202">
        <f>S221*H221</f>
        <v>0</v>
      </c>
      <c r="AR221" s="24" t="s">
        <v>137</v>
      </c>
      <c r="AT221" s="24" t="s">
        <v>132</v>
      </c>
      <c r="AU221" s="24" t="s">
        <v>84</v>
      </c>
      <c r="AY221" s="24" t="s">
        <v>130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82</v>
      </c>
      <c r="BK221" s="203">
        <f>ROUND(I221*H221,2)</f>
        <v>0</v>
      </c>
      <c r="BL221" s="24" t="s">
        <v>137</v>
      </c>
      <c r="BM221" s="24" t="s">
        <v>404</v>
      </c>
    </row>
    <row r="222" spans="2:65" s="11" customFormat="1" ht="13.5">
      <c r="B222" s="204"/>
      <c r="C222" s="205"/>
      <c r="D222" s="206" t="s">
        <v>139</v>
      </c>
      <c r="E222" s="207" t="s">
        <v>30</v>
      </c>
      <c r="F222" s="208" t="s">
        <v>405</v>
      </c>
      <c r="G222" s="205"/>
      <c r="H222" s="209">
        <v>0.6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139</v>
      </c>
      <c r="AU222" s="215" t="s">
        <v>84</v>
      </c>
      <c r="AV222" s="11" t="s">
        <v>84</v>
      </c>
      <c r="AW222" s="11" t="s">
        <v>37</v>
      </c>
      <c r="AX222" s="11" t="s">
        <v>74</v>
      </c>
      <c r="AY222" s="215" t="s">
        <v>130</v>
      </c>
    </row>
    <row r="223" spans="2:65" s="11" customFormat="1" ht="13.5">
      <c r="B223" s="204"/>
      <c r="C223" s="205"/>
      <c r="D223" s="206" t="s">
        <v>139</v>
      </c>
      <c r="E223" s="207" t="s">
        <v>30</v>
      </c>
      <c r="F223" s="208" t="s">
        <v>406</v>
      </c>
      <c r="G223" s="205"/>
      <c r="H223" s="209">
        <v>0.17299999999999999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139</v>
      </c>
      <c r="AU223" s="215" t="s">
        <v>84</v>
      </c>
      <c r="AV223" s="11" t="s">
        <v>84</v>
      </c>
      <c r="AW223" s="11" t="s">
        <v>37</v>
      </c>
      <c r="AX223" s="11" t="s">
        <v>74</v>
      </c>
      <c r="AY223" s="215" t="s">
        <v>130</v>
      </c>
    </row>
    <row r="224" spans="2:65" s="11" customFormat="1" ht="13.5">
      <c r="B224" s="204"/>
      <c r="C224" s="205"/>
      <c r="D224" s="206" t="s">
        <v>139</v>
      </c>
      <c r="E224" s="207" t="s">
        <v>30</v>
      </c>
      <c r="F224" s="208" t="s">
        <v>407</v>
      </c>
      <c r="G224" s="205"/>
      <c r="H224" s="209">
        <v>0.55200000000000005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139</v>
      </c>
      <c r="AU224" s="215" t="s">
        <v>84</v>
      </c>
      <c r="AV224" s="11" t="s">
        <v>84</v>
      </c>
      <c r="AW224" s="11" t="s">
        <v>37</v>
      </c>
      <c r="AX224" s="11" t="s">
        <v>74</v>
      </c>
      <c r="AY224" s="215" t="s">
        <v>130</v>
      </c>
    </row>
    <row r="225" spans="2:65" s="12" customFormat="1" ht="13.5">
      <c r="B225" s="218"/>
      <c r="C225" s="219"/>
      <c r="D225" s="206" t="s">
        <v>139</v>
      </c>
      <c r="E225" s="220" t="s">
        <v>30</v>
      </c>
      <c r="F225" s="221" t="s">
        <v>168</v>
      </c>
      <c r="G225" s="219"/>
      <c r="H225" s="222">
        <v>1.325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139</v>
      </c>
      <c r="AU225" s="228" t="s">
        <v>84</v>
      </c>
      <c r="AV225" s="12" t="s">
        <v>137</v>
      </c>
      <c r="AW225" s="12" t="s">
        <v>37</v>
      </c>
      <c r="AX225" s="12" t="s">
        <v>82</v>
      </c>
      <c r="AY225" s="228" t="s">
        <v>130</v>
      </c>
    </row>
    <row r="226" spans="2:65" s="1" customFormat="1" ht="38.25" customHeight="1">
      <c r="B226" s="41"/>
      <c r="C226" s="192" t="s">
        <v>408</v>
      </c>
      <c r="D226" s="192" t="s">
        <v>132</v>
      </c>
      <c r="E226" s="193" t="s">
        <v>409</v>
      </c>
      <c r="F226" s="194" t="s">
        <v>410</v>
      </c>
      <c r="G226" s="195" t="s">
        <v>202</v>
      </c>
      <c r="H226" s="196">
        <v>3</v>
      </c>
      <c r="I226" s="197"/>
      <c r="J226" s="198">
        <f>ROUND(I226*H226,2)</f>
        <v>0</v>
      </c>
      <c r="K226" s="194" t="s">
        <v>136</v>
      </c>
      <c r="L226" s="61"/>
      <c r="M226" s="199" t="s">
        <v>30</v>
      </c>
      <c r="N226" s="200" t="s">
        <v>45</v>
      </c>
      <c r="O226" s="42"/>
      <c r="P226" s="201">
        <f>O226*H226</f>
        <v>0</v>
      </c>
      <c r="Q226" s="201">
        <v>0.1144</v>
      </c>
      <c r="R226" s="201">
        <f>Q226*H226</f>
        <v>0.34320000000000001</v>
      </c>
      <c r="S226" s="201">
        <v>0</v>
      </c>
      <c r="T226" s="202">
        <f>S226*H226</f>
        <v>0</v>
      </c>
      <c r="AR226" s="24" t="s">
        <v>137</v>
      </c>
      <c r="AT226" s="24" t="s">
        <v>132</v>
      </c>
      <c r="AU226" s="24" t="s">
        <v>84</v>
      </c>
      <c r="AY226" s="24" t="s">
        <v>130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82</v>
      </c>
      <c r="BK226" s="203">
        <f>ROUND(I226*H226,2)</f>
        <v>0</v>
      </c>
      <c r="BL226" s="24" t="s">
        <v>137</v>
      </c>
      <c r="BM226" s="24" t="s">
        <v>411</v>
      </c>
    </row>
    <row r="227" spans="2:65" s="11" customFormat="1" ht="13.5">
      <c r="B227" s="204"/>
      <c r="C227" s="205"/>
      <c r="D227" s="206" t="s">
        <v>139</v>
      </c>
      <c r="E227" s="207" t="s">
        <v>30</v>
      </c>
      <c r="F227" s="208" t="s">
        <v>412</v>
      </c>
      <c r="G227" s="205"/>
      <c r="H227" s="209">
        <v>3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139</v>
      </c>
      <c r="AU227" s="215" t="s">
        <v>84</v>
      </c>
      <c r="AV227" s="11" t="s">
        <v>84</v>
      </c>
      <c r="AW227" s="11" t="s">
        <v>37</v>
      </c>
      <c r="AX227" s="11" t="s">
        <v>82</v>
      </c>
      <c r="AY227" s="215" t="s">
        <v>130</v>
      </c>
    </row>
    <row r="228" spans="2:65" s="1" customFormat="1" ht="25.5" customHeight="1">
      <c r="B228" s="41"/>
      <c r="C228" s="192" t="s">
        <v>413</v>
      </c>
      <c r="D228" s="192" t="s">
        <v>132</v>
      </c>
      <c r="E228" s="193" t="s">
        <v>414</v>
      </c>
      <c r="F228" s="194" t="s">
        <v>415</v>
      </c>
      <c r="G228" s="195" t="s">
        <v>149</v>
      </c>
      <c r="H228" s="196">
        <v>230</v>
      </c>
      <c r="I228" s="197"/>
      <c r="J228" s="198">
        <f>ROUND(I228*H228,2)</f>
        <v>0</v>
      </c>
      <c r="K228" s="194" t="s">
        <v>30</v>
      </c>
      <c r="L228" s="61"/>
      <c r="M228" s="199" t="s">
        <v>30</v>
      </c>
      <c r="N228" s="200" t="s">
        <v>45</v>
      </c>
      <c r="O228" s="42"/>
      <c r="P228" s="201">
        <f>O228*H228</f>
        <v>0</v>
      </c>
      <c r="Q228" s="201">
        <v>0</v>
      </c>
      <c r="R228" s="201">
        <f>Q228*H228</f>
        <v>0</v>
      </c>
      <c r="S228" s="201">
        <v>1.4999999999999999E-2</v>
      </c>
      <c r="T228" s="202">
        <f>S228*H228</f>
        <v>3.4499999999999997</v>
      </c>
      <c r="AR228" s="24" t="s">
        <v>137</v>
      </c>
      <c r="AT228" s="24" t="s">
        <v>132</v>
      </c>
      <c r="AU228" s="24" t="s">
        <v>84</v>
      </c>
      <c r="AY228" s="24" t="s">
        <v>130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82</v>
      </c>
      <c r="BK228" s="203">
        <f>ROUND(I228*H228,2)</f>
        <v>0</v>
      </c>
      <c r="BL228" s="24" t="s">
        <v>137</v>
      </c>
      <c r="BM228" s="24" t="s">
        <v>416</v>
      </c>
    </row>
    <row r="229" spans="2:65" s="11" customFormat="1" ht="13.5">
      <c r="B229" s="204"/>
      <c r="C229" s="205"/>
      <c r="D229" s="206" t="s">
        <v>139</v>
      </c>
      <c r="E229" s="207" t="s">
        <v>30</v>
      </c>
      <c r="F229" s="208" t="s">
        <v>417</v>
      </c>
      <c r="G229" s="205"/>
      <c r="H229" s="209">
        <v>230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139</v>
      </c>
      <c r="AU229" s="215" t="s">
        <v>84</v>
      </c>
      <c r="AV229" s="11" t="s">
        <v>84</v>
      </c>
      <c r="AW229" s="11" t="s">
        <v>37</v>
      </c>
      <c r="AX229" s="11" t="s">
        <v>82</v>
      </c>
      <c r="AY229" s="215" t="s">
        <v>130</v>
      </c>
    </row>
    <row r="230" spans="2:65" s="1" customFormat="1" ht="25.5" customHeight="1">
      <c r="B230" s="41"/>
      <c r="C230" s="192" t="s">
        <v>418</v>
      </c>
      <c r="D230" s="192" t="s">
        <v>132</v>
      </c>
      <c r="E230" s="193" t="s">
        <v>419</v>
      </c>
      <c r="F230" s="194" t="s">
        <v>420</v>
      </c>
      <c r="G230" s="195" t="s">
        <v>149</v>
      </c>
      <c r="H230" s="196">
        <v>100</v>
      </c>
      <c r="I230" s="197"/>
      <c r="J230" s="198">
        <f>ROUND(I230*H230,2)</f>
        <v>0</v>
      </c>
      <c r="K230" s="194" t="s">
        <v>136</v>
      </c>
      <c r="L230" s="61"/>
      <c r="M230" s="199" t="s">
        <v>30</v>
      </c>
      <c r="N230" s="200" t="s">
        <v>45</v>
      </c>
      <c r="O230" s="42"/>
      <c r="P230" s="201">
        <f>O230*H230</f>
        <v>0</v>
      </c>
      <c r="Q230" s="201">
        <v>1.3050000000000001E-2</v>
      </c>
      <c r="R230" s="201">
        <f>Q230*H230</f>
        <v>1.3050000000000002</v>
      </c>
      <c r="S230" s="201">
        <v>0</v>
      </c>
      <c r="T230" s="202">
        <f>S230*H230</f>
        <v>0</v>
      </c>
      <c r="AR230" s="24" t="s">
        <v>137</v>
      </c>
      <c r="AT230" s="24" t="s">
        <v>132</v>
      </c>
      <c r="AU230" s="24" t="s">
        <v>84</v>
      </c>
      <c r="AY230" s="24" t="s">
        <v>130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4" t="s">
        <v>82</v>
      </c>
      <c r="BK230" s="203">
        <f>ROUND(I230*H230,2)</f>
        <v>0</v>
      </c>
      <c r="BL230" s="24" t="s">
        <v>137</v>
      </c>
      <c r="BM230" s="24" t="s">
        <v>421</v>
      </c>
    </row>
    <row r="231" spans="2:65" s="14" customFormat="1" ht="13.5">
      <c r="B231" s="250"/>
      <c r="C231" s="251"/>
      <c r="D231" s="206" t="s">
        <v>139</v>
      </c>
      <c r="E231" s="252" t="s">
        <v>30</v>
      </c>
      <c r="F231" s="253" t="s">
        <v>422</v>
      </c>
      <c r="G231" s="251"/>
      <c r="H231" s="252" t="s">
        <v>30</v>
      </c>
      <c r="I231" s="254"/>
      <c r="J231" s="251"/>
      <c r="K231" s="251"/>
      <c r="L231" s="255"/>
      <c r="M231" s="256"/>
      <c r="N231" s="257"/>
      <c r="O231" s="257"/>
      <c r="P231" s="257"/>
      <c r="Q231" s="257"/>
      <c r="R231" s="257"/>
      <c r="S231" s="257"/>
      <c r="T231" s="258"/>
      <c r="AT231" s="259" t="s">
        <v>139</v>
      </c>
      <c r="AU231" s="259" t="s">
        <v>84</v>
      </c>
      <c r="AV231" s="14" t="s">
        <v>82</v>
      </c>
      <c r="AW231" s="14" t="s">
        <v>37</v>
      </c>
      <c r="AX231" s="14" t="s">
        <v>74</v>
      </c>
      <c r="AY231" s="259" t="s">
        <v>130</v>
      </c>
    </row>
    <row r="232" spans="2:65" s="11" customFormat="1" ht="13.5">
      <c r="B232" s="204"/>
      <c r="C232" s="205"/>
      <c r="D232" s="206" t="s">
        <v>139</v>
      </c>
      <c r="E232" s="207" t="s">
        <v>30</v>
      </c>
      <c r="F232" s="208" t="s">
        <v>423</v>
      </c>
      <c r="G232" s="205"/>
      <c r="H232" s="209">
        <v>100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139</v>
      </c>
      <c r="AU232" s="215" t="s">
        <v>84</v>
      </c>
      <c r="AV232" s="11" t="s">
        <v>84</v>
      </c>
      <c r="AW232" s="11" t="s">
        <v>37</v>
      </c>
      <c r="AX232" s="11" t="s">
        <v>82</v>
      </c>
      <c r="AY232" s="215" t="s">
        <v>130</v>
      </c>
    </row>
    <row r="233" spans="2:65" s="10" customFormat="1" ht="29.85" customHeight="1">
      <c r="B233" s="176"/>
      <c r="C233" s="177"/>
      <c r="D233" s="178" t="s">
        <v>73</v>
      </c>
      <c r="E233" s="190" t="s">
        <v>169</v>
      </c>
      <c r="F233" s="190" t="s">
        <v>424</v>
      </c>
      <c r="G233" s="177"/>
      <c r="H233" s="177"/>
      <c r="I233" s="180"/>
      <c r="J233" s="191">
        <f>BK233</f>
        <v>0</v>
      </c>
      <c r="K233" s="177"/>
      <c r="L233" s="182"/>
      <c r="M233" s="183"/>
      <c r="N233" s="184"/>
      <c r="O233" s="184"/>
      <c r="P233" s="185">
        <f>SUM(P234:P260)</f>
        <v>0</v>
      </c>
      <c r="Q233" s="184"/>
      <c r="R233" s="185">
        <f>SUM(R234:R260)</f>
        <v>4.9764950000000008</v>
      </c>
      <c r="S233" s="184"/>
      <c r="T233" s="186">
        <f>SUM(T234:T260)</f>
        <v>0</v>
      </c>
      <c r="AR233" s="187" t="s">
        <v>82</v>
      </c>
      <c r="AT233" s="188" t="s">
        <v>73</v>
      </c>
      <c r="AU233" s="188" t="s">
        <v>82</v>
      </c>
      <c r="AY233" s="187" t="s">
        <v>130</v>
      </c>
      <c r="BK233" s="189">
        <f>SUM(BK234:BK260)</f>
        <v>0</v>
      </c>
    </row>
    <row r="234" spans="2:65" s="1" customFormat="1" ht="25.5" customHeight="1">
      <c r="B234" s="41"/>
      <c r="C234" s="192" t="s">
        <v>425</v>
      </c>
      <c r="D234" s="192" t="s">
        <v>132</v>
      </c>
      <c r="E234" s="193" t="s">
        <v>426</v>
      </c>
      <c r="F234" s="194" t="s">
        <v>427</v>
      </c>
      <c r="G234" s="195" t="s">
        <v>149</v>
      </c>
      <c r="H234" s="196">
        <v>2</v>
      </c>
      <c r="I234" s="197"/>
      <c r="J234" s="198">
        <f>ROUND(I234*H234,2)</f>
        <v>0</v>
      </c>
      <c r="K234" s="194" t="s">
        <v>136</v>
      </c>
      <c r="L234" s="61"/>
      <c r="M234" s="199" t="s">
        <v>30</v>
      </c>
      <c r="N234" s="200" t="s">
        <v>45</v>
      </c>
      <c r="O234" s="42"/>
      <c r="P234" s="201">
        <f>O234*H234</f>
        <v>0</v>
      </c>
      <c r="Q234" s="201">
        <v>1.4300000000000001E-3</v>
      </c>
      <c r="R234" s="201">
        <f>Q234*H234</f>
        <v>2.8600000000000001E-3</v>
      </c>
      <c r="S234" s="201">
        <v>0</v>
      </c>
      <c r="T234" s="202">
        <f>S234*H234</f>
        <v>0</v>
      </c>
      <c r="AR234" s="24" t="s">
        <v>137</v>
      </c>
      <c r="AT234" s="24" t="s">
        <v>132</v>
      </c>
      <c r="AU234" s="24" t="s">
        <v>84</v>
      </c>
      <c r="AY234" s="24" t="s">
        <v>130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4" t="s">
        <v>82</v>
      </c>
      <c r="BK234" s="203">
        <f>ROUND(I234*H234,2)</f>
        <v>0</v>
      </c>
      <c r="BL234" s="24" t="s">
        <v>137</v>
      </c>
      <c r="BM234" s="24" t="s">
        <v>428</v>
      </c>
    </row>
    <row r="235" spans="2:65" s="11" customFormat="1" ht="13.5">
      <c r="B235" s="204"/>
      <c r="C235" s="205"/>
      <c r="D235" s="206" t="s">
        <v>139</v>
      </c>
      <c r="E235" s="207" t="s">
        <v>30</v>
      </c>
      <c r="F235" s="208" t="s">
        <v>429</v>
      </c>
      <c r="G235" s="205"/>
      <c r="H235" s="209">
        <v>2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139</v>
      </c>
      <c r="AU235" s="215" t="s">
        <v>84</v>
      </c>
      <c r="AV235" s="11" t="s">
        <v>84</v>
      </c>
      <c r="AW235" s="11" t="s">
        <v>37</v>
      </c>
      <c r="AX235" s="11" t="s">
        <v>82</v>
      </c>
      <c r="AY235" s="215" t="s">
        <v>130</v>
      </c>
    </row>
    <row r="236" spans="2:65" s="1" customFormat="1" ht="16.5" customHeight="1">
      <c r="B236" s="41"/>
      <c r="C236" s="240" t="s">
        <v>430</v>
      </c>
      <c r="D236" s="240" t="s">
        <v>245</v>
      </c>
      <c r="E236" s="241" t="s">
        <v>431</v>
      </c>
      <c r="F236" s="242" t="s">
        <v>432</v>
      </c>
      <c r="G236" s="243" t="s">
        <v>348</v>
      </c>
      <c r="H236" s="244">
        <v>2</v>
      </c>
      <c r="I236" s="245"/>
      <c r="J236" s="246">
        <f>ROUND(I236*H236,2)</f>
        <v>0</v>
      </c>
      <c r="K236" s="242" t="s">
        <v>136</v>
      </c>
      <c r="L236" s="247"/>
      <c r="M236" s="248" t="s">
        <v>30</v>
      </c>
      <c r="N236" s="249" t="s">
        <v>45</v>
      </c>
      <c r="O236" s="42"/>
      <c r="P236" s="201">
        <f>O236*H236</f>
        <v>0</v>
      </c>
      <c r="Q236" s="201">
        <v>0.10150000000000001</v>
      </c>
      <c r="R236" s="201">
        <f>Q236*H236</f>
        <v>0.20300000000000001</v>
      </c>
      <c r="S236" s="201">
        <v>0</v>
      </c>
      <c r="T236" s="202">
        <f>S236*H236</f>
        <v>0</v>
      </c>
      <c r="AR236" s="24" t="s">
        <v>169</v>
      </c>
      <c r="AT236" s="24" t="s">
        <v>245</v>
      </c>
      <c r="AU236" s="24" t="s">
        <v>84</v>
      </c>
      <c r="AY236" s="24" t="s">
        <v>130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82</v>
      </c>
      <c r="BK236" s="203">
        <f>ROUND(I236*H236,2)</f>
        <v>0</v>
      </c>
      <c r="BL236" s="24" t="s">
        <v>137</v>
      </c>
      <c r="BM236" s="24" t="s">
        <v>433</v>
      </c>
    </row>
    <row r="237" spans="2:65" s="1" customFormat="1" ht="25.5" customHeight="1">
      <c r="B237" s="41"/>
      <c r="C237" s="192" t="s">
        <v>434</v>
      </c>
      <c r="D237" s="192" t="s">
        <v>132</v>
      </c>
      <c r="E237" s="193" t="s">
        <v>435</v>
      </c>
      <c r="F237" s="194" t="s">
        <v>436</v>
      </c>
      <c r="G237" s="195" t="s">
        <v>149</v>
      </c>
      <c r="H237" s="196">
        <v>2</v>
      </c>
      <c r="I237" s="197"/>
      <c r="J237" s="198">
        <f>ROUND(I237*H237,2)</f>
        <v>0</v>
      </c>
      <c r="K237" s="194" t="s">
        <v>136</v>
      </c>
      <c r="L237" s="61"/>
      <c r="M237" s="199" t="s">
        <v>30</v>
      </c>
      <c r="N237" s="200" t="s">
        <v>45</v>
      </c>
      <c r="O237" s="42"/>
      <c r="P237" s="201">
        <f>O237*H237</f>
        <v>0</v>
      </c>
      <c r="Q237" s="201">
        <v>3.2100000000000002E-3</v>
      </c>
      <c r="R237" s="201">
        <f>Q237*H237</f>
        <v>6.4200000000000004E-3</v>
      </c>
      <c r="S237" s="201">
        <v>0</v>
      </c>
      <c r="T237" s="202">
        <f>S237*H237</f>
        <v>0</v>
      </c>
      <c r="AR237" s="24" t="s">
        <v>137</v>
      </c>
      <c r="AT237" s="24" t="s">
        <v>132</v>
      </c>
      <c r="AU237" s="24" t="s">
        <v>84</v>
      </c>
      <c r="AY237" s="24" t="s">
        <v>130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82</v>
      </c>
      <c r="BK237" s="203">
        <f>ROUND(I237*H237,2)</f>
        <v>0</v>
      </c>
      <c r="BL237" s="24" t="s">
        <v>137</v>
      </c>
      <c r="BM237" s="24" t="s">
        <v>437</v>
      </c>
    </row>
    <row r="238" spans="2:65" s="11" customFormat="1" ht="13.5">
      <c r="B238" s="204"/>
      <c r="C238" s="205"/>
      <c r="D238" s="206" t="s">
        <v>139</v>
      </c>
      <c r="E238" s="207" t="s">
        <v>30</v>
      </c>
      <c r="F238" s="208" t="s">
        <v>438</v>
      </c>
      <c r="G238" s="205"/>
      <c r="H238" s="209">
        <v>2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139</v>
      </c>
      <c r="AU238" s="215" t="s">
        <v>84</v>
      </c>
      <c r="AV238" s="11" t="s">
        <v>84</v>
      </c>
      <c r="AW238" s="11" t="s">
        <v>37</v>
      </c>
      <c r="AX238" s="11" t="s">
        <v>82</v>
      </c>
      <c r="AY238" s="215" t="s">
        <v>130</v>
      </c>
    </row>
    <row r="239" spans="2:65" s="1" customFormat="1" ht="25.5" customHeight="1">
      <c r="B239" s="41"/>
      <c r="C239" s="240" t="s">
        <v>439</v>
      </c>
      <c r="D239" s="240" t="s">
        <v>245</v>
      </c>
      <c r="E239" s="241" t="s">
        <v>440</v>
      </c>
      <c r="F239" s="242" t="s">
        <v>441</v>
      </c>
      <c r="G239" s="243" t="s">
        <v>348</v>
      </c>
      <c r="H239" s="244">
        <v>2</v>
      </c>
      <c r="I239" s="245"/>
      <c r="J239" s="246">
        <f>ROUND(I239*H239,2)</f>
        <v>0</v>
      </c>
      <c r="K239" s="242" t="s">
        <v>136</v>
      </c>
      <c r="L239" s="247"/>
      <c r="M239" s="248" t="s">
        <v>30</v>
      </c>
      <c r="N239" s="249" t="s">
        <v>45</v>
      </c>
      <c r="O239" s="42"/>
      <c r="P239" s="201">
        <f>O239*H239</f>
        <v>0</v>
      </c>
      <c r="Q239" s="201">
        <v>0.42</v>
      </c>
      <c r="R239" s="201">
        <f>Q239*H239</f>
        <v>0.84</v>
      </c>
      <c r="S239" s="201">
        <v>0</v>
      </c>
      <c r="T239" s="202">
        <f>S239*H239</f>
        <v>0</v>
      </c>
      <c r="AR239" s="24" t="s">
        <v>169</v>
      </c>
      <c r="AT239" s="24" t="s">
        <v>245</v>
      </c>
      <c r="AU239" s="24" t="s">
        <v>84</v>
      </c>
      <c r="AY239" s="24" t="s">
        <v>130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82</v>
      </c>
      <c r="BK239" s="203">
        <f>ROUND(I239*H239,2)</f>
        <v>0</v>
      </c>
      <c r="BL239" s="24" t="s">
        <v>137</v>
      </c>
      <c r="BM239" s="24" t="s">
        <v>442</v>
      </c>
    </row>
    <row r="240" spans="2:65" s="1" customFormat="1" ht="38.25" customHeight="1">
      <c r="B240" s="41"/>
      <c r="C240" s="192" t="s">
        <v>443</v>
      </c>
      <c r="D240" s="192" t="s">
        <v>132</v>
      </c>
      <c r="E240" s="193" t="s">
        <v>444</v>
      </c>
      <c r="F240" s="194" t="s">
        <v>445</v>
      </c>
      <c r="G240" s="195" t="s">
        <v>149</v>
      </c>
      <c r="H240" s="196">
        <v>2.5</v>
      </c>
      <c r="I240" s="197"/>
      <c r="J240" s="198">
        <f>ROUND(I240*H240,2)</f>
        <v>0</v>
      </c>
      <c r="K240" s="194" t="s">
        <v>136</v>
      </c>
      <c r="L240" s="61"/>
      <c r="M240" s="199" t="s">
        <v>30</v>
      </c>
      <c r="N240" s="200" t="s">
        <v>45</v>
      </c>
      <c r="O240" s="42"/>
      <c r="P240" s="201">
        <f>O240*H240</f>
        <v>0</v>
      </c>
      <c r="Q240" s="201">
        <v>3.0000000000000001E-5</v>
      </c>
      <c r="R240" s="201">
        <f>Q240*H240</f>
        <v>7.5000000000000007E-5</v>
      </c>
      <c r="S240" s="201">
        <v>0</v>
      </c>
      <c r="T240" s="202">
        <f>S240*H240</f>
        <v>0</v>
      </c>
      <c r="AR240" s="24" t="s">
        <v>137</v>
      </c>
      <c r="AT240" s="24" t="s">
        <v>132</v>
      </c>
      <c r="AU240" s="24" t="s">
        <v>84</v>
      </c>
      <c r="AY240" s="24" t="s">
        <v>130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4" t="s">
        <v>82</v>
      </c>
      <c r="BK240" s="203">
        <f>ROUND(I240*H240,2)</f>
        <v>0</v>
      </c>
      <c r="BL240" s="24" t="s">
        <v>137</v>
      </c>
      <c r="BM240" s="24" t="s">
        <v>446</v>
      </c>
    </row>
    <row r="241" spans="2:65" s="11" customFormat="1" ht="13.5">
      <c r="B241" s="204"/>
      <c r="C241" s="205"/>
      <c r="D241" s="206" t="s">
        <v>139</v>
      </c>
      <c r="E241" s="207" t="s">
        <v>30</v>
      </c>
      <c r="F241" s="208" t="s">
        <v>447</v>
      </c>
      <c r="G241" s="205"/>
      <c r="H241" s="209">
        <v>2.5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139</v>
      </c>
      <c r="AU241" s="215" t="s">
        <v>84</v>
      </c>
      <c r="AV241" s="11" t="s">
        <v>84</v>
      </c>
      <c r="AW241" s="11" t="s">
        <v>37</v>
      </c>
      <c r="AX241" s="11" t="s">
        <v>82</v>
      </c>
      <c r="AY241" s="215" t="s">
        <v>130</v>
      </c>
    </row>
    <row r="242" spans="2:65" s="1" customFormat="1" ht="16.5" customHeight="1">
      <c r="B242" s="41"/>
      <c r="C242" s="240" t="s">
        <v>448</v>
      </c>
      <c r="D242" s="240" t="s">
        <v>245</v>
      </c>
      <c r="E242" s="241" t="s">
        <v>449</v>
      </c>
      <c r="F242" s="242" t="s">
        <v>450</v>
      </c>
      <c r="G242" s="243" t="s">
        <v>348</v>
      </c>
      <c r="H242" s="244">
        <v>1</v>
      </c>
      <c r="I242" s="245"/>
      <c r="J242" s="246">
        <f>ROUND(I242*H242,2)</f>
        <v>0</v>
      </c>
      <c r="K242" s="242" t="s">
        <v>136</v>
      </c>
      <c r="L242" s="247"/>
      <c r="M242" s="248" t="s">
        <v>30</v>
      </c>
      <c r="N242" s="249" t="s">
        <v>45</v>
      </c>
      <c r="O242" s="42"/>
      <c r="P242" s="201">
        <f>O242*H242</f>
        <v>0</v>
      </c>
      <c r="Q242" s="201">
        <v>3.8250000000000002</v>
      </c>
      <c r="R242" s="201">
        <f>Q242*H242</f>
        <v>3.8250000000000002</v>
      </c>
      <c r="S242" s="201">
        <v>0</v>
      </c>
      <c r="T242" s="202">
        <f>S242*H242</f>
        <v>0</v>
      </c>
      <c r="AR242" s="24" t="s">
        <v>169</v>
      </c>
      <c r="AT242" s="24" t="s">
        <v>245</v>
      </c>
      <c r="AU242" s="24" t="s">
        <v>84</v>
      </c>
      <c r="AY242" s="24" t="s">
        <v>130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82</v>
      </c>
      <c r="BK242" s="203">
        <f>ROUND(I242*H242,2)</f>
        <v>0</v>
      </c>
      <c r="BL242" s="24" t="s">
        <v>137</v>
      </c>
      <c r="BM242" s="24" t="s">
        <v>451</v>
      </c>
    </row>
    <row r="243" spans="2:65" s="1" customFormat="1" ht="25.5" customHeight="1">
      <c r="B243" s="41"/>
      <c r="C243" s="192" t="s">
        <v>452</v>
      </c>
      <c r="D243" s="192" t="s">
        <v>132</v>
      </c>
      <c r="E243" s="193" t="s">
        <v>453</v>
      </c>
      <c r="F243" s="194" t="s">
        <v>454</v>
      </c>
      <c r="G243" s="195" t="s">
        <v>149</v>
      </c>
      <c r="H243" s="196">
        <v>6</v>
      </c>
      <c r="I243" s="197"/>
      <c r="J243" s="198">
        <f>ROUND(I243*H243,2)</f>
        <v>0</v>
      </c>
      <c r="K243" s="194" t="s">
        <v>136</v>
      </c>
      <c r="L243" s="61"/>
      <c r="M243" s="199" t="s">
        <v>30</v>
      </c>
      <c r="N243" s="200" t="s">
        <v>45</v>
      </c>
      <c r="O243" s="42"/>
      <c r="P243" s="201">
        <f>O243*H243</f>
        <v>0</v>
      </c>
      <c r="Q243" s="201">
        <v>2.7399999999999998E-3</v>
      </c>
      <c r="R243" s="201">
        <f>Q243*H243</f>
        <v>1.644E-2</v>
      </c>
      <c r="S243" s="201">
        <v>0</v>
      </c>
      <c r="T243" s="202">
        <f>S243*H243</f>
        <v>0</v>
      </c>
      <c r="AR243" s="24" t="s">
        <v>137</v>
      </c>
      <c r="AT243" s="24" t="s">
        <v>132</v>
      </c>
      <c r="AU243" s="24" t="s">
        <v>84</v>
      </c>
      <c r="AY243" s="24" t="s">
        <v>130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82</v>
      </c>
      <c r="BK243" s="203">
        <f>ROUND(I243*H243,2)</f>
        <v>0</v>
      </c>
      <c r="BL243" s="24" t="s">
        <v>137</v>
      </c>
      <c r="BM243" s="24" t="s">
        <v>455</v>
      </c>
    </row>
    <row r="244" spans="2:65" s="11" customFormat="1" ht="13.5">
      <c r="B244" s="204"/>
      <c r="C244" s="205"/>
      <c r="D244" s="206" t="s">
        <v>139</v>
      </c>
      <c r="E244" s="207" t="s">
        <v>30</v>
      </c>
      <c r="F244" s="208" t="s">
        <v>456</v>
      </c>
      <c r="G244" s="205"/>
      <c r="H244" s="209">
        <v>6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139</v>
      </c>
      <c r="AU244" s="215" t="s">
        <v>84</v>
      </c>
      <c r="AV244" s="11" t="s">
        <v>84</v>
      </c>
      <c r="AW244" s="11" t="s">
        <v>37</v>
      </c>
      <c r="AX244" s="11" t="s">
        <v>82</v>
      </c>
      <c r="AY244" s="215" t="s">
        <v>130</v>
      </c>
    </row>
    <row r="245" spans="2:65" s="1" customFormat="1" ht="25.5" customHeight="1">
      <c r="B245" s="41"/>
      <c r="C245" s="192" t="s">
        <v>457</v>
      </c>
      <c r="D245" s="192" t="s">
        <v>132</v>
      </c>
      <c r="E245" s="193" t="s">
        <v>458</v>
      </c>
      <c r="F245" s="194" t="s">
        <v>459</v>
      </c>
      <c r="G245" s="195" t="s">
        <v>149</v>
      </c>
      <c r="H245" s="196">
        <v>2</v>
      </c>
      <c r="I245" s="197"/>
      <c r="J245" s="198">
        <f>ROUND(I245*H245,2)</f>
        <v>0</v>
      </c>
      <c r="K245" s="194" t="s">
        <v>136</v>
      </c>
      <c r="L245" s="61"/>
      <c r="M245" s="199" t="s">
        <v>30</v>
      </c>
      <c r="N245" s="200" t="s">
        <v>45</v>
      </c>
      <c r="O245" s="42"/>
      <c r="P245" s="201">
        <f>O245*H245</f>
        <v>0</v>
      </c>
      <c r="Q245" s="201">
        <v>7.2500000000000004E-3</v>
      </c>
      <c r="R245" s="201">
        <f>Q245*H245</f>
        <v>1.4500000000000001E-2</v>
      </c>
      <c r="S245" s="201">
        <v>0</v>
      </c>
      <c r="T245" s="202">
        <f>S245*H245</f>
        <v>0</v>
      </c>
      <c r="AR245" s="24" t="s">
        <v>137</v>
      </c>
      <c r="AT245" s="24" t="s">
        <v>132</v>
      </c>
      <c r="AU245" s="24" t="s">
        <v>84</v>
      </c>
      <c r="AY245" s="24" t="s">
        <v>130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82</v>
      </c>
      <c r="BK245" s="203">
        <f>ROUND(I245*H245,2)</f>
        <v>0</v>
      </c>
      <c r="BL245" s="24" t="s">
        <v>137</v>
      </c>
      <c r="BM245" s="24" t="s">
        <v>460</v>
      </c>
    </row>
    <row r="246" spans="2:65" s="11" customFormat="1" ht="13.5">
      <c r="B246" s="204"/>
      <c r="C246" s="205"/>
      <c r="D246" s="206" t="s">
        <v>139</v>
      </c>
      <c r="E246" s="207" t="s">
        <v>30</v>
      </c>
      <c r="F246" s="208" t="s">
        <v>461</v>
      </c>
      <c r="G246" s="205"/>
      <c r="H246" s="209">
        <v>2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139</v>
      </c>
      <c r="AU246" s="215" t="s">
        <v>84</v>
      </c>
      <c r="AV246" s="11" t="s">
        <v>84</v>
      </c>
      <c r="AW246" s="11" t="s">
        <v>37</v>
      </c>
      <c r="AX246" s="11" t="s">
        <v>82</v>
      </c>
      <c r="AY246" s="215" t="s">
        <v>130</v>
      </c>
    </row>
    <row r="247" spans="2:65" s="1" customFormat="1" ht="25.5" customHeight="1">
      <c r="B247" s="41"/>
      <c r="C247" s="192" t="s">
        <v>462</v>
      </c>
      <c r="D247" s="192" t="s">
        <v>132</v>
      </c>
      <c r="E247" s="193" t="s">
        <v>463</v>
      </c>
      <c r="F247" s="194" t="s">
        <v>464</v>
      </c>
      <c r="G247" s="195" t="s">
        <v>149</v>
      </c>
      <c r="H247" s="196">
        <v>4</v>
      </c>
      <c r="I247" s="197"/>
      <c r="J247" s="198">
        <f>ROUND(I247*H247,2)</f>
        <v>0</v>
      </c>
      <c r="K247" s="194" t="s">
        <v>136</v>
      </c>
      <c r="L247" s="61"/>
      <c r="M247" s="199" t="s">
        <v>30</v>
      </c>
      <c r="N247" s="200" t="s">
        <v>45</v>
      </c>
      <c r="O247" s="42"/>
      <c r="P247" s="201">
        <f>O247*H247</f>
        <v>0</v>
      </c>
      <c r="Q247" s="201">
        <v>1.149E-2</v>
      </c>
      <c r="R247" s="201">
        <f>Q247*H247</f>
        <v>4.5960000000000001E-2</v>
      </c>
      <c r="S247" s="201">
        <v>0</v>
      </c>
      <c r="T247" s="202">
        <f>S247*H247</f>
        <v>0</v>
      </c>
      <c r="AR247" s="24" t="s">
        <v>137</v>
      </c>
      <c r="AT247" s="24" t="s">
        <v>132</v>
      </c>
      <c r="AU247" s="24" t="s">
        <v>84</v>
      </c>
      <c r="AY247" s="24" t="s">
        <v>130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4" t="s">
        <v>82</v>
      </c>
      <c r="BK247" s="203">
        <f>ROUND(I247*H247,2)</f>
        <v>0</v>
      </c>
      <c r="BL247" s="24" t="s">
        <v>137</v>
      </c>
      <c r="BM247" s="24" t="s">
        <v>465</v>
      </c>
    </row>
    <row r="248" spans="2:65" s="11" customFormat="1" ht="13.5">
      <c r="B248" s="204"/>
      <c r="C248" s="205"/>
      <c r="D248" s="206" t="s">
        <v>139</v>
      </c>
      <c r="E248" s="207" t="s">
        <v>30</v>
      </c>
      <c r="F248" s="208" t="s">
        <v>466</v>
      </c>
      <c r="G248" s="205"/>
      <c r="H248" s="209">
        <v>4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139</v>
      </c>
      <c r="AU248" s="215" t="s">
        <v>84</v>
      </c>
      <c r="AV248" s="11" t="s">
        <v>84</v>
      </c>
      <c r="AW248" s="11" t="s">
        <v>37</v>
      </c>
      <c r="AX248" s="11" t="s">
        <v>82</v>
      </c>
      <c r="AY248" s="215" t="s">
        <v>130</v>
      </c>
    </row>
    <row r="249" spans="2:65" s="1" customFormat="1" ht="25.5" customHeight="1">
      <c r="B249" s="41"/>
      <c r="C249" s="192" t="s">
        <v>467</v>
      </c>
      <c r="D249" s="192" t="s">
        <v>132</v>
      </c>
      <c r="E249" s="193" t="s">
        <v>468</v>
      </c>
      <c r="F249" s="194" t="s">
        <v>469</v>
      </c>
      <c r="G249" s="195" t="s">
        <v>348</v>
      </c>
      <c r="H249" s="196">
        <v>3</v>
      </c>
      <c r="I249" s="197"/>
      <c r="J249" s="198">
        <f>ROUND(I249*H249,2)</f>
        <v>0</v>
      </c>
      <c r="K249" s="194" t="s">
        <v>136</v>
      </c>
      <c r="L249" s="61"/>
      <c r="M249" s="199" t="s">
        <v>30</v>
      </c>
      <c r="N249" s="200" t="s">
        <v>45</v>
      </c>
      <c r="O249" s="42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24" t="s">
        <v>137</v>
      </c>
      <c r="AT249" s="24" t="s">
        <v>132</v>
      </c>
      <c r="AU249" s="24" t="s">
        <v>84</v>
      </c>
      <c r="AY249" s="24" t="s">
        <v>130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4" t="s">
        <v>82</v>
      </c>
      <c r="BK249" s="203">
        <f>ROUND(I249*H249,2)</f>
        <v>0</v>
      </c>
      <c r="BL249" s="24" t="s">
        <v>137</v>
      </c>
      <c r="BM249" s="24" t="s">
        <v>470</v>
      </c>
    </row>
    <row r="250" spans="2:65" s="11" customFormat="1" ht="13.5">
      <c r="B250" s="204"/>
      <c r="C250" s="205"/>
      <c r="D250" s="206" t="s">
        <v>139</v>
      </c>
      <c r="E250" s="207" t="s">
        <v>30</v>
      </c>
      <c r="F250" s="208" t="s">
        <v>230</v>
      </c>
      <c r="G250" s="205"/>
      <c r="H250" s="209">
        <v>3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139</v>
      </c>
      <c r="AU250" s="215" t="s">
        <v>84</v>
      </c>
      <c r="AV250" s="11" t="s">
        <v>84</v>
      </c>
      <c r="AW250" s="11" t="s">
        <v>37</v>
      </c>
      <c r="AX250" s="11" t="s">
        <v>82</v>
      </c>
      <c r="AY250" s="215" t="s">
        <v>130</v>
      </c>
    </row>
    <row r="251" spans="2:65" s="1" customFormat="1" ht="16.5" customHeight="1">
      <c r="B251" s="41"/>
      <c r="C251" s="240" t="s">
        <v>471</v>
      </c>
      <c r="D251" s="240" t="s">
        <v>245</v>
      </c>
      <c r="E251" s="241" t="s">
        <v>472</v>
      </c>
      <c r="F251" s="242" t="s">
        <v>473</v>
      </c>
      <c r="G251" s="243" t="s">
        <v>348</v>
      </c>
      <c r="H251" s="244">
        <v>3</v>
      </c>
      <c r="I251" s="245"/>
      <c r="J251" s="246">
        <f>ROUND(I251*H251,2)</f>
        <v>0</v>
      </c>
      <c r="K251" s="242" t="s">
        <v>136</v>
      </c>
      <c r="L251" s="247"/>
      <c r="M251" s="248" t="s">
        <v>30</v>
      </c>
      <c r="N251" s="249" t="s">
        <v>45</v>
      </c>
      <c r="O251" s="42"/>
      <c r="P251" s="201">
        <f>O251*H251</f>
        <v>0</v>
      </c>
      <c r="Q251" s="201">
        <v>8.0000000000000004E-4</v>
      </c>
      <c r="R251" s="201">
        <f>Q251*H251</f>
        <v>2.4000000000000002E-3</v>
      </c>
      <c r="S251" s="201">
        <v>0</v>
      </c>
      <c r="T251" s="202">
        <f>S251*H251</f>
        <v>0</v>
      </c>
      <c r="AR251" s="24" t="s">
        <v>169</v>
      </c>
      <c r="AT251" s="24" t="s">
        <v>245</v>
      </c>
      <c r="AU251" s="24" t="s">
        <v>84</v>
      </c>
      <c r="AY251" s="24" t="s">
        <v>130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82</v>
      </c>
      <c r="BK251" s="203">
        <f>ROUND(I251*H251,2)</f>
        <v>0</v>
      </c>
      <c r="BL251" s="24" t="s">
        <v>137</v>
      </c>
      <c r="BM251" s="24" t="s">
        <v>474</v>
      </c>
    </row>
    <row r="252" spans="2:65" s="1" customFormat="1" ht="25.5" customHeight="1">
      <c r="B252" s="41"/>
      <c r="C252" s="192" t="s">
        <v>475</v>
      </c>
      <c r="D252" s="192" t="s">
        <v>132</v>
      </c>
      <c r="E252" s="193" t="s">
        <v>476</v>
      </c>
      <c r="F252" s="194" t="s">
        <v>477</v>
      </c>
      <c r="G252" s="195" t="s">
        <v>348</v>
      </c>
      <c r="H252" s="196">
        <v>26</v>
      </c>
      <c r="I252" s="197"/>
      <c r="J252" s="198">
        <f>ROUND(I252*H252,2)</f>
        <v>0</v>
      </c>
      <c r="K252" s="194" t="s">
        <v>136</v>
      </c>
      <c r="L252" s="61"/>
      <c r="M252" s="199" t="s">
        <v>30</v>
      </c>
      <c r="N252" s="200" t="s">
        <v>45</v>
      </c>
      <c r="O252" s="42"/>
      <c r="P252" s="201">
        <f>O252*H252</f>
        <v>0</v>
      </c>
      <c r="Q252" s="201">
        <v>8.0000000000000007E-5</v>
      </c>
      <c r="R252" s="201">
        <f>Q252*H252</f>
        <v>2.0800000000000003E-3</v>
      </c>
      <c r="S252" s="201">
        <v>0</v>
      </c>
      <c r="T252" s="202">
        <f>S252*H252</f>
        <v>0</v>
      </c>
      <c r="AR252" s="24" t="s">
        <v>137</v>
      </c>
      <c r="AT252" s="24" t="s">
        <v>132</v>
      </c>
      <c r="AU252" s="24" t="s">
        <v>84</v>
      </c>
      <c r="AY252" s="24" t="s">
        <v>130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82</v>
      </c>
      <c r="BK252" s="203">
        <f>ROUND(I252*H252,2)</f>
        <v>0</v>
      </c>
      <c r="BL252" s="24" t="s">
        <v>137</v>
      </c>
      <c r="BM252" s="24" t="s">
        <v>478</v>
      </c>
    </row>
    <row r="253" spans="2:65" s="11" customFormat="1" ht="13.5">
      <c r="B253" s="204"/>
      <c r="C253" s="205"/>
      <c r="D253" s="206" t="s">
        <v>139</v>
      </c>
      <c r="E253" s="207" t="s">
        <v>30</v>
      </c>
      <c r="F253" s="208" t="s">
        <v>479</v>
      </c>
      <c r="G253" s="205"/>
      <c r="H253" s="209">
        <v>26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139</v>
      </c>
      <c r="AU253" s="215" t="s">
        <v>84</v>
      </c>
      <c r="AV253" s="11" t="s">
        <v>84</v>
      </c>
      <c r="AW253" s="11" t="s">
        <v>37</v>
      </c>
      <c r="AX253" s="11" t="s">
        <v>82</v>
      </c>
      <c r="AY253" s="215" t="s">
        <v>130</v>
      </c>
    </row>
    <row r="254" spans="2:65" s="1" customFormat="1" ht="16.5" customHeight="1">
      <c r="B254" s="41"/>
      <c r="C254" s="240" t="s">
        <v>480</v>
      </c>
      <c r="D254" s="240" t="s">
        <v>245</v>
      </c>
      <c r="E254" s="241" t="s">
        <v>481</v>
      </c>
      <c r="F254" s="242" t="s">
        <v>482</v>
      </c>
      <c r="G254" s="243" t="s">
        <v>348</v>
      </c>
      <c r="H254" s="244">
        <v>26</v>
      </c>
      <c r="I254" s="245"/>
      <c r="J254" s="246">
        <f>ROUND(I254*H254,2)</f>
        <v>0</v>
      </c>
      <c r="K254" s="242" t="s">
        <v>136</v>
      </c>
      <c r="L254" s="247"/>
      <c r="M254" s="248" t="s">
        <v>30</v>
      </c>
      <c r="N254" s="249" t="s">
        <v>45</v>
      </c>
      <c r="O254" s="42"/>
      <c r="P254" s="201">
        <f>O254*H254</f>
        <v>0</v>
      </c>
      <c r="Q254" s="201">
        <v>2.5999999999999998E-4</v>
      </c>
      <c r="R254" s="201">
        <f>Q254*H254</f>
        <v>6.7599999999999995E-3</v>
      </c>
      <c r="S254" s="201">
        <v>0</v>
      </c>
      <c r="T254" s="202">
        <f>S254*H254</f>
        <v>0</v>
      </c>
      <c r="AR254" s="24" t="s">
        <v>169</v>
      </c>
      <c r="AT254" s="24" t="s">
        <v>245</v>
      </c>
      <c r="AU254" s="24" t="s">
        <v>84</v>
      </c>
      <c r="AY254" s="24" t="s">
        <v>130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82</v>
      </c>
      <c r="BK254" s="203">
        <f>ROUND(I254*H254,2)</f>
        <v>0</v>
      </c>
      <c r="BL254" s="24" t="s">
        <v>137</v>
      </c>
      <c r="BM254" s="24" t="s">
        <v>483</v>
      </c>
    </row>
    <row r="255" spans="2:65" s="1" customFormat="1" ht="27">
      <c r="B255" s="41"/>
      <c r="C255" s="63"/>
      <c r="D255" s="206" t="s">
        <v>145</v>
      </c>
      <c r="E255" s="63"/>
      <c r="F255" s="216" t="s">
        <v>484</v>
      </c>
      <c r="G255" s="63"/>
      <c r="H255" s="63"/>
      <c r="I255" s="163"/>
      <c r="J255" s="63"/>
      <c r="K255" s="63"/>
      <c r="L255" s="61"/>
      <c r="M255" s="217"/>
      <c r="N255" s="42"/>
      <c r="O255" s="42"/>
      <c r="P255" s="42"/>
      <c r="Q255" s="42"/>
      <c r="R255" s="42"/>
      <c r="S255" s="42"/>
      <c r="T255" s="78"/>
      <c r="AT255" s="24" t="s">
        <v>145</v>
      </c>
      <c r="AU255" s="24" t="s">
        <v>84</v>
      </c>
    </row>
    <row r="256" spans="2:65" s="11" customFormat="1" ht="13.5">
      <c r="B256" s="204"/>
      <c r="C256" s="205"/>
      <c r="D256" s="206" t="s">
        <v>139</v>
      </c>
      <c r="E256" s="207" t="s">
        <v>30</v>
      </c>
      <c r="F256" s="208" t="s">
        <v>244</v>
      </c>
      <c r="G256" s="205"/>
      <c r="H256" s="209">
        <v>26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139</v>
      </c>
      <c r="AU256" s="215" t="s">
        <v>84</v>
      </c>
      <c r="AV256" s="11" t="s">
        <v>84</v>
      </c>
      <c r="AW256" s="11" t="s">
        <v>37</v>
      </c>
      <c r="AX256" s="11" t="s">
        <v>82</v>
      </c>
      <c r="AY256" s="215" t="s">
        <v>130</v>
      </c>
    </row>
    <row r="257" spans="2:65" s="1" customFormat="1" ht="25.5" customHeight="1">
      <c r="B257" s="41"/>
      <c r="C257" s="192" t="s">
        <v>485</v>
      </c>
      <c r="D257" s="192" t="s">
        <v>132</v>
      </c>
      <c r="E257" s="193" t="s">
        <v>486</v>
      </c>
      <c r="F257" s="194" t="s">
        <v>487</v>
      </c>
      <c r="G257" s="195" t="s">
        <v>348</v>
      </c>
      <c r="H257" s="196">
        <v>1</v>
      </c>
      <c r="I257" s="197"/>
      <c r="J257" s="198">
        <f>ROUND(I257*H257,2)</f>
        <v>0</v>
      </c>
      <c r="K257" s="194" t="s">
        <v>136</v>
      </c>
      <c r="L257" s="61"/>
      <c r="M257" s="199" t="s">
        <v>30</v>
      </c>
      <c r="N257" s="200" t="s">
        <v>45</v>
      </c>
      <c r="O257" s="4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AR257" s="24" t="s">
        <v>137</v>
      </c>
      <c r="AT257" s="24" t="s">
        <v>132</v>
      </c>
      <c r="AU257" s="24" t="s">
        <v>84</v>
      </c>
      <c r="AY257" s="24" t="s">
        <v>130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82</v>
      </c>
      <c r="BK257" s="203">
        <f>ROUND(I257*H257,2)</f>
        <v>0</v>
      </c>
      <c r="BL257" s="24" t="s">
        <v>137</v>
      </c>
      <c r="BM257" s="24" t="s">
        <v>488</v>
      </c>
    </row>
    <row r="258" spans="2:65" s="1" customFormat="1" ht="16.5" customHeight="1">
      <c r="B258" s="41"/>
      <c r="C258" s="240" t="s">
        <v>489</v>
      </c>
      <c r="D258" s="240" t="s">
        <v>245</v>
      </c>
      <c r="E258" s="241" t="s">
        <v>490</v>
      </c>
      <c r="F258" s="242" t="s">
        <v>491</v>
      </c>
      <c r="G258" s="243" t="s">
        <v>348</v>
      </c>
      <c r="H258" s="244">
        <v>1</v>
      </c>
      <c r="I258" s="245"/>
      <c r="J258" s="246">
        <f>ROUND(I258*H258,2)</f>
        <v>0</v>
      </c>
      <c r="K258" s="242" t="s">
        <v>136</v>
      </c>
      <c r="L258" s="247"/>
      <c r="M258" s="248" t="s">
        <v>30</v>
      </c>
      <c r="N258" s="249" t="s">
        <v>45</v>
      </c>
      <c r="O258" s="42"/>
      <c r="P258" s="201">
        <f>O258*H258</f>
        <v>0</v>
      </c>
      <c r="Q258" s="201">
        <v>2.5999999999999999E-3</v>
      </c>
      <c r="R258" s="201">
        <f>Q258*H258</f>
        <v>2.5999999999999999E-3</v>
      </c>
      <c r="S258" s="201">
        <v>0</v>
      </c>
      <c r="T258" s="202">
        <f>S258*H258</f>
        <v>0</v>
      </c>
      <c r="AR258" s="24" t="s">
        <v>169</v>
      </c>
      <c r="AT258" s="24" t="s">
        <v>245</v>
      </c>
      <c r="AU258" s="24" t="s">
        <v>84</v>
      </c>
      <c r="AY258" s="24" t="s">
        <v>130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82</v>
      </c>
      <c r="BK258" s="203">
        <f>ROUND(I258*H258,2)</f>
        <v>0</v>
      </c>
      <c r="BL258" s="24" t="s">
        <v>137</v>
      </c>
      <c r="BM258" s="24" t="s">
        <v>492</v>
      </c>
    </row>
    <row r="259" spans="2:65" s="1" customFormat="1" ht="25.5" customHeight="1">
      <c r="B259" s="41"/>
      <c r="C259" s="192" t="s">
        <v>493</v>
      </c>
      <c r="D259" s="192" t="s">
        <v>132</v>
      </c>
      <c r="E259" s="193" t="s">
        <v>494</v>
      </c>
      <c r="F259" s="194" t="s">
        <v>495</v>
      </c>
      <c r="G259" s="195" t="s">
        <v>348</v>
      </c>
      <c r="H259" s="196">
        <v>2</v>
      </c>
      <c r="I259" s="197"/>
      <c r="J259" s="198">
        <f>ROUND(I259*H259,2)</f>
        <v>0</v>
      </c>
      <c r="K259" s="194" t="s">
        <v>136</v>
      </c>
      <c r="L259" s="61"/>
      <c r="M259" s="199" t="s">
        <v>30</v>
      </c>
      <c r="N259" s="200" t="s">
        <v>45</v>
      </c>
      <c r="O259" s="4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4" t="s">
        <v>137</v>
      </c>
      <c r="AT259" s="24" t="s">
        <v>132</v>
      </c>
      <c r="AU259" s="24" t="s">
        <v>84</v>
      </c>
      <c r="AY259" s="24" t="s">
        <v>130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82</v>
      </c>
      <c r="BK259" s="203">
        <f>ROUND(I259*H259,2)</f>
        <v>0</v>
      </c>
      <c r="BL259" s="24" t="s">
        <v>137</v>
      </c>
      <c r="BM259" s="24" t="s">
        <v>496</v>
      </c>
    </row>
    <row r="260" spans="2:65" s="1" customFormat="1" ht="16.5" customHeight="1">
      <c r="B260" s="41"/>
      <c r="C260" s="240" t="s">
        <v>497</v>
      </c>
      <c r="D260" s="240" t="s">
        <v>245</v>
      </c>
      <c r="E260" s="241" t="s">
        <v>498</v>
      </c>
      <c r="F260" s="242" t="s">
        <v>499</v>
      </c>
      <c r="G260" s="243" t="s">
        <v>348</v>
      </c>
      <c r="H260" s="244">
        <v>2</v>
      </c>
      <c r="I260" s="245"/>
      <c r="J260" s="246">
        <f>ROUND(I260*H260,2)</f>
        <v>0</v>
      </c>
      <c r="K260" s="242" t="s">
        <v>136</v>
      </c>
      <c r="L260" s="247"/>
      <c r="M260" s="248" t="s">
        <v>30</v>
      </c>
      <c r="N260" s="249" t="s">
        <v>45</v>
      </c>
      <c r="O260" s="42"/>
      <c r="P260" s="201">
        <f>O260*H260</f>
        <v>0</v>
      </c>
      <c r="Q260" s="201">
        <v>4.1999999999999997E-3</v>
      </c>
      <c r="R260" s="201">
        <f>Q260*H260</f>
        <v>8.3999999999999995E-3</v>
      </c>
      <c r="S260" s="201">
        <v>0</v>
      </c>
      <c r="T260" s="202">
        <f>S260*H260</f>
        <v>0</v>
      </c>
      <c r="AR260" s="24" t="s">
        <v>169</v>
      </c>
      <c r="AT260" s="24" t="s">
        <v>245</v>
      </c>
      <c r="AU260" s="24" t="s">
        <v>84</v>
      </c>
      <c r="AY260" s="24" t="s">
        <v>130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82</v>
      </c>
      <c r="BK260" s="203">
        <f>ROUND(I260*H260,2)</f>
        <v>0</v>
      </c>
      <c r="BL260" s="24" t="s">
        <v>137</v>
      </c>
      <c r="BM260" s="24" t="s">
        <v>500</v>
      </c>
    </row>
    <row r="261" spans="2:65" s="10" customFormat="1" ht="29.85" customHeight="1">
      <c r="B261" s="176"/>
      <c r="C261" s="177"/>
      <c r="D261" s="178" t="s">
        <v>73</v>
      </c>
      <c r="E261" s="190" t="s">
        <v>174</v>
      </c>
      <c r="F261" s="190" t="s">
        <v>501</v>
      </c>
      <c r="G261" s="177"/>
      <c r="H261" s="177"/>
      <c r="I261" s="180"/>
      <c r="J261" s="191">
        <f>BK261</f>
        <v>0</v>
      </c>
      <c r="K261" s="177"/>
      <c r="L261" s="182"/>
      <c r="M261" s="183"/>
      <c r="N261" s="184"/>
      <c r="O261" s="184"/>
      <c r="P261" s="185">
        <f>SUM(P262:P273)</f>
        <v>0</v>
      </c>
      <c r="Q261" s="184"/>
      <c r="R261" s="185">
        <f>SUM(R262:R273)</f>
        <v>1.7069880000000003E-2</v>
      </c>
      <c r="S261" s="184"/>
      <c r="T261" s="186">
        <f>SUM(T262:T273)</f>
        <v>7.6260000000000003</v>
      </c>
      <c r="AR261" s="187" t="s">
        <v>82</v>
      </c>
      <c r="AT261" s="188" t="s">
        <v>73</v>
      </c>
      <c r="AU261" s="188" t="s">
        <v>82</v>
      </c>
      <c r="AY261" s="187" t="s">
        <v>130</v>
      </c>
      <c r="BK261" s="189">
        <f>SUM(BK262:BK273)</f>
        <v>0</v>
      </c>
    </row>
    <row r="262" spans="2:65" s="1" customFormat="1" ht="16.5" customHeight="1">
      <c r="B262" s="41"/>
      <c r="C262" s="192" t="s">
        <v>502</v>
      </c>
      <c r="D262" s="192" t="s">
        <v>132</v>
      </c>
      <c r="E262" s="193" t="s">
        <v>503</v>
      </c>
      <c r="F262" s="194" t="s">
        <v>504</v>
      </c>
      <c r="G262" s="195" t="s">
        <v>202</v>
      </c>
      <c r="H262" s="196">
        <v>11.316000000000001</v>
      </c>
      <c r="I262" s="197"/>
      <c r="J262" s="198">
        <f>ROUND(I262*H262,2)</f>
        <v>0</v>
      </c>
      <c r="K262" s="194" t="s">
        <v>136</v>
      </c>
      <c r="L262" s="61"/>
      <c r="M262" s="199" t="s">
        <v>30</v>
      </c>
      <c r="N262" s="200" t="s">
        <v>45</v>
      </c>
      <c r="O262" s="42"/>
      <c r="P262" s="201">
        <f>O262*H262</f>
        <v>0</v>
      </c>
      <c r="Q262" s="201">
        <v>6.3000000000000003E-4</v>
      </c>
      <c r="R262" s="201">
        <f>Q262*H262</f>
        <v>7.1290800000000012E-3</v>
      </c>
      <c r="S262" s="201">
        <v>0</v>
      </c>
      <c r="T262" s="202">
        <f>S262*H262</f>
        <v>0</v>
      </c>
      <c r="AR262" s="24" t="s">
        <v>137</v>
      </c>
      <c r="AT262" s="24" t="s">
        <v>132</v>
      </c>
      <c r="AU262" s="24" t="s">
        <v>84</v>
      </c>
      <c r="AY262" s="24" t="s">
        <v>130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82</v>
      </c>
      <c r="BK262" s="203">
        <f>ROUND(I262*H262,2)</f>
        <v>0</v>
      </c>
      <c r="BL262" s="24" t="s">
        <v>137</v>
      </c>
      <c r="BM262" s="24" t="s">
        <v>505</v>
      </c>
    </row>
    <row r="263" spans="2:65" s="11" customFormat="1" ht="13.5">
      <c r="B263" s="204"/>
      <c r="C263" s="205"/>
      <c r="D263" s="206" t="s">
        <v>139</v>
      </c>
      <c r="E263" s="207" t="s">
        <v>30</v>
      </c>
      <c r="F263" s="208" t="s">
        <v>506</v>
      </c>
      <c r="G263" s="205"/>
      <c r="H263" s="209">
        <v>11.316000000000001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139</v>
      </c>
      <c r="AU263" s="215" t="s">
        <v>84</v>
      </c>
      <c r="AV263" s="11" t="s">
        <v>84</v>
      </c>
      <c r="AW263" s="11" t="s">
        <v>37</v>
      </c>
      <c r="AX263" s="11" t="s">
        <v>82</v>
      </c>
      <c r="AY263" s="215" t="s">
        <v>130</v>
      </c>
    </row>
    <row r="264" spans="2:65" s="1" customFormat="1" ht="25.5" customHeight="1">
      <c r="B264" s="41"/>
      <c r="C264" s="192" t="s">
        <v>507</v>
      </c>
      <c r="D264" s="192" t="s">
        <v>132</v>
      </c>
      <c r="E264" s="193" t="s">
        <v>508</v>
      </c>
      <c r="F264" s="194" t="s">
        <v>509</v>
      </c>
      <c r="G264" s="195" t="s">
        <v>149</v>
      </c>
      <c r="H264" s="196">
        <v>46.56</v>
      </c>
      <c r="I264" s="197"/>
      <c r="J264" s="198">
        <f>ROUND(I264*H264,2)</f>
        <v>0</v>
      </c>
      <c r="K264" s="194" t="s">
        <v>136</v>
      </c>
      <c r="L264" s="61"/>
      <c r="M264" s="199" t="s">
        <v>30</v>
      </c>
      <c r="N264" s="200" t="s">
        <v>45</v>
      </c>
      <c r="O264" s="42"/>
      <c r="P264" s="201">
        <f>O264*H264</f>
        <v>0</v>
      </c>
      <c r="Q264" s="201">
        <v>1.8000000000000001E-4</v>
      </c>
      <c r="R264" s="201">
        <f>Q264*H264</f>
        <v>8.3808000000000007E-3</v>
      </c>
      <c r="S264" s="201">
        <v>0</v>
      </c>
      <c r="T264" s="202">
        <f>S264*H264</f>
        <v>0</v>
      </c>
      <c r="AR264" s="24" t="s">
        <v>137</v>
      </c>
      <c r="AT264" s="24" t="s">
        <v>132</v>
      </c>
      <c r="AU264" s="24" t="s">
        <v>84</v>
      </c>
      <c r="AY264" s="24" t="s">
        <v>130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4" t="s">
        <v>82</v>
      </c>
      <c r="BK264" s="203">
        <f>ROUND(I264*H264,2)</f>
        <v>0</v>
      </c>
      <c r="BL264" s="24" t="s">
        <v>137</v>
      </c>
      <c r="BM264" s="24" t="s">
        <v>510</v>
      </c>
    </row>
    <row r="265" spans="2:65" s="11" customFormat="1" ht="13.5">
      <c r="B265" s="204"/>
      <c r="C265" s="205"/>
      <c r="D265" s="206" t="s">
        <v>139</v>
      </c>
      <c r="E265" s="207" t="s">
        <v>30</v>
      </c>
      <c r="F265" s="208" t="s">
        <v>511</v>
      </c>
      <c r="G265" s="205"/>
      <c r="H265" s="209">
        <v>46.56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139</v>
      </c>
      <c r="AU265" s="215" t="s">
        <v>84</v>
      </c>
      <c r="AV265" s="11" t="s">
        <v>84</v>
      </c>
      <c r="AW265" s="11" t="s">
        <v>37</v>
      </c>
      <c r="AX265" s="11" t="s">
        <v>82</v>
      </c>
      <c r="AY265" s="215" t="s">
        <v>130</v>
      </c>
    </row>
    <row r="266" spans="2:65" s="1" customFormat="1" ht="25.5" customHeight="1">
      <c r="B266" s="41"/>
      <c r="C266" s="192" t="s">
        <v>512</v>
      </c>
      <c r="D266" s="192" t="s">
        <v>132</v>
      </c>
      <c r="E266" s="193" t="s">
        <v>513</v>
      </c>
      <c r="F266" s="194" t="s">
        <v>514</v>
      </c>
      <c r="G266" s="195" t="s">
        <v>348</v>
      </c>
      <c r="H266" s="196">
        <v>104</v>
      </c>
      <c r="I266" s="197"/>
      <c r="J266" s="198">
        <f>ROUND(I266*H266,2)</f>
        <v>0</v>
      </c>
      <c r="K266" s="194" t="s">
        <v>136</v>
      </c>
      <c r="L266" s="61"/>
      <c r="M266" s="199" t="s">
        <v>30</v>
      </c>
      <c r="N266" s="200" t="s">
        <v>45</v>
      </c>
      <c r="O266" s="42"/>
      <c r="P266" s="201">
        <f>O266*H266</f>
        <v>0</v>
      </c>
      <c r="Q266" s="201">
        <v>1.0000000000000001E-5</v>
      </c>
      <c r="R266" s="201">
        <f>Q266*H266</f>
        <v>1.0400000000000001E-3</v>
      </c>
      <c r="S266" s="201">
        <v>0</v>
      </c>
      <c r="T266" s="202">
        <f>S266*H266</f>
        <v>0</v>
      </c>
      <c r="AR266" s="24" t="s">
        <v>137</v>
      </c>
      <c r="AT266" s="24" t="s">
        <v>132</v>
      </c>
      <c r="AU266" s="24" t="s">
        <v>84</v>
      </c>
      <c r="AY266" s="24" t="s">
        <v>130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82</v>
      </c>
      <c r="BK266" s="203">
        <f>ROUND(I266*H266,2)</f>
        <v>0</v>
      </c>
      <c r="BL266" s="24" t="s">
        <v>137</v>
      </c>
      <c r="BM266" s="24" t="s">
        <v>515</v>
      </c>
    </row>
    <row r="267" spans="2:65" s="11" customFormat="1" ht="13.5">
      <c r="B267" s="204"/>
      <c r="C267" s="205"/>
      <c r="D267" s="206" t="s">
        <v>139</v>
      </c>
      <c r="E267" s="207" t="s">
        <v>30</v>
      </c>
      <c r="F267" s="208" t="s">
        <v>516</v>
      </c>
      <c r="G267" s="205"/>
      <c r="H267" s="209">
        <v>104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139</v>
      </c>
      <c r="AU267" s="215" t="s">
        <v>84</v>
      </c>
      <c r="AV267" s="11" t="s">
        <v>84</v>
      </c>
      <c r="AW267" s="11" t="s">
        <v>37</v>
      </c>
      <c r="AX267" s="11" t="s">
        <v>82</v>
      </c>
      <c r="AY267" s="215" t="s">
        <v>130</v>
      </c>
    </row>
    <row r="268" spans="2:65" s="1" customFormat="1" ht="25.5" customHeight="1">
      <c r="B268" s="41"/>
      <c r="C268" s="192" t="s">
        <v>517</v>
      </c>
      <c r="D268" s="192" t="s">
        <v>132</v>
      </c>
      <c r="E268" s="193" t="s">
        <v>518</v>
      </c>
      <c r="F268" s="194" t="s">
        <v>519</v>
      </c>
      <c r="G268" s="195" t="s">
        <v>348</v>
      </c>
      <c r="H268" s="196">
        <v>52</v>
      </c>
      <c r="I268" s="197"/>
      <c r="J268" s="198">
        <f>ROUND(I268*H268,2)</f>
        <v>0</v>
      </c>
      <c r="K268" s="194" t="s">
        <v>136</v>
      </c>
      <c r="L268" s="61"/>
      <c r="M268" s="199" t="s">
        <v>30</v>
      </c>
      <c r="N268" s="200" t="s">
        <v>45</v>
      </c>
      <c r="O268" s="42"/>
      <c r="P268" s="201">
        <f>O268*H268</f>
        <v>0</v>
      </c>
      <c r="Q268" s="201">
        <v>1.0000000000000001E-5</v>
      </c>
      <c r="R268" s="201">
        <f>Q268*H268</f>
        <v>5.2000000000000006E-4</v>
      </c>
      <c r="S268" s="201">
        <v>0</v>
      </c>
      <c r="T268" s="202">
        <f>S268*H268</f>
        <v>0</v>
      </c>
      <c r="AR268" s="24" t="s">
        <v>137</v>
      </c>
      <c r="AT268" s="24" t="s">
        <v>132</v>
      </c>
      <c r="AU268" s="24" t="s">
        <v>84</v>
      </c>
      <c r="AY268" s="24" t="s">
        <v>130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4" t="s">
        <v>82</v>
      </c>
      <c r="BK268" s="203">
        <f>ROUND(I268*H268,2)</f>
        <v>0</v>
      </c>
      <c r="BL268" s="24" t="s">
        <v>137</v>
      </c>
      <c r="BM268" s="24" t="s">
        <v>520</v>
      </c>
    </row>
    <row r="269" spans="2:65" s="11" customFormat="1" ht="13.5">
      <c r="B269" s="204"/>
      <c r="C269" s="205"/>
      <c r="D269" s="206" t="s">
        <v>139</v>
      </c>
      <c r="E269" s="207" t="s">
        <v>30</v>
      </c>
      <c r="F269" s="208" t="s">
        <v>521</v>
      </c>
      <c r="G269" s="205"/>
      <c r="H269" s="209">
        <v>52</v>
      </c>
      <c r="I269" s="210"/>
      <c r="J269" s="205"/>
      <c r="K269" s="205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139</v>
      </c>
      <c r="AU269" s="215" t="s">
        <v>84</v>
      </c>
      <c r="AV269" s="11" t="s">
        <v>84</v>
      </c>
      <c r="AW269" s="11" t="s">
        <v>37</v>
      </c>
      <c r="AX269" s="11" t="s">
        <v>82</v>
      </c>
      <c r="AY269" s="215" t="s">
        <v>130</v>
      </c>
    </row>
    <row r="270" spans="2:65" s="1" customFormat="1" ht="38.25" customHeight="1">
      <c r="B270" s="41"/>
      <c r="C270" s="192" t="s">
        <v>522</v>
      </c>
      <c r="D270" s="192" t="s">
        <v>132</v>
      </c>
      <c r="E270" s="193" t="s">
        <v>523</v>
      </c>
      <c r="F270" s="194" t="s">
        <v>524</v>
      </c>
      <c r="G270" s="195" t="s">
        <v>149</v>
      </c>
      <c r="H270" s="196">
        <v>2</v>
      </c>
      <c r="I270" s="197"/>
      <c r="J270" s="198">
        <f>ROUND(I270*H270,2)</f>
        <v>0</v>
      </c>
      <c r="K270" s="194" t="s">
        <v>136</v>
      </c>
      <c r="L270" s="61"/>
      <c r="M270" s="199" t="s">
        <v>30</v>
      </c>
      <c r="N270" s="200" t="s">
        <v>45</v>
      </c>
      <c r="O270" s="42"/>
      <c r="P270" s="201">
        <f>O270*H270</f>
        <v>0</v>
      </c>
      <c r="Q270" s="201">
        <v>0</v>
      </c>
      <c r="R270" s="201">
        <f>Q270*H270</f>
        <v>0</v>
      </c>
      <c r="S270" s="201">
        <v>0.753</v>
      </c>
      <c r="T270" s="202">
        <f>S270*H270</f>
        <v>1.506</v>
      </c>
      <c r="AR270" s="24" t="s">
        <v>137</v>
      </c>
      <c r="AT270" s="24" t="s">
        <v>132</v>
      </c>
      <c r="AU270" s="24" t="s">
        <v>84</v>
      </c>
      <c r="AY270" s="24" t="s">
        <v>130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4" t="s">
        <v>82</v>
      </c>
      <c r="BK270" s="203">
        <f>ROUND(I270*H270,2)</f>
        <v>0</v>
      </c>
      <c r="BL270" s="24" t="s">
        <v>137</v>
      </c>
      <c r="BM270" s="24" t="s">
        <v>525</v>
      </c>
    </row>
    <row r="271" spans="2:65" s="11" customFormat="1" ht="13.5">
      <c r="B271" s="204"/>
      <c r="C271" s="205"/>
      <c r="D271" s="206" t="s">
        <v>139</v>
      </c>
      <c r="E271" s="207" t="s">
        <v>30</v>
      </c>
      <c r="F271" s="208" t="s">
        <v>526</v>
      </c>
      <c r="G271" s="205"/>
      <c r="H271" s="209">
        <v>2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139</v>
      </c>
      <c r="AU271" s="215" t="s">
        <v>84</v>
      </c>
      <c r="AV271" s="11" t="s">
        <v>84</v>
      </c>
      <c r="AW271" s="11" t="s">
        <v>37</v>
      </c>
      <c r="AX271" s="11" t="s">
        <v>82</v>
      </c>
      <c r="AY271" s="215" t="s">
        <v>130</v>
      </c>
    </row>
    <row r="272" spans="2:65" s="1" customFormat="1" ht="38.25" customHeight="1">
      <c r="B272" s="41"/>
      <c r="C272" s="192" t="s">
        <v>527</v>
      </c>
      <c r="D272" s="192" t="s">
        <v>132</v>
      </c>
      <c r="E272" s="193" t="s">
        <v>528</v>
      </c>
      <c r="F272" s="194" t="s">
        <v>529</v>
      </c>
      <c r="G272" s="195" t="s">
        <v>149</v>
      </c>
      <c r="H272" s="196">
        <v>2</v>
      </c>
      <c r="I272" s="197"/>
      <c r="J272" s="198">
        <f>ROUND(I272*H272,2)</f>
        <v>0</v>
      </c>
      <c r="K272" s="194" t="s">
        <v>136</v>
      </c>
      <c r="L272" s="61"/>
      <c r="M272" s="199" t="s">
        <v>30</v>
      </c>
      <c r="N272" s="200" t="s">
        <v>45</v>
      </c>
      <c r="O272" s="42"/>
      <c r="P272" s="201">
        <f>O272*H272</f>
        <v>0</v>
      </c>
      <c r="Q272" s="201">
        <v>0</v>
      </c>
      <c r="R272" s="201">
        <f>Q272*H272</f>
        <v>0</v>
      </c>
      <c r="S272" s="201">
        <v>3.06</v>
      </c>
      <c r="T272" s="202">
        <f>S272*H272</f>
        <v>6.12</v>
      </c>
      <c r="AR272" s="24" t="s">
        <v>137</v>
      </c>
      <c r="AT272" s="24" t="s">
        <v>132</v>
      </c>
      <c r="AU272" s="24" t="s">
        <v>84</v>
      </c>
      <c r="AY272" s="24" t="s">
        <v>130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82</v>
      </c>
      <c r="BK272" s="203">
        <f>ROUND(I272*H272,2)</f>
        <v>0</v>
      </c>
      <c r="BL272" s="24" t="s">
        <v>137</v>
      </c>
      <c r="BM272" s="24" t="s">
        <v>530</v>
      </c>
    </row>
    <row r="273" spans="2:65" s="11" customFormat="1" ht="13.5">
      <c r="B273" s="204"/>
      <c r="C273" s="205"/>
      <c r="D273" s="206" t="s">
        <v>139</v>
      </c>
      <c r="E273" s="207" t="s">
        <v>30</v>
      </c>
      <c r="F273" s="208" t="s">
        <v>531</v>
      </c>
      <c r="G273" s="205"/>
      <c r="H273" s="209">
        <v>2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139</v>
      </c>
      <c r="AU273" s="215" t="s">
        <v>84</v>
      </c>
      <c r="AV273" s="11" t="s">
        <v>84</v>
      </c>
      <c r="AW273" s="11" t="s">
        <v>37</v>
      </c>
      <c r="AX273" s="11" t="s">
        <v>82</v>
      </c>
      <c r="AY273" s="215" t="s">
        <v>130</v>
      </c>
    </row>
    <row r="274" spans="2:65" s="10" customFormat="1" ht="29.85" customHeight="1">
      <c r="B274" s="176"/>
      <c r="C274" s="177"/>
      <c r="D274" s="178" t="s">
        <v>73</v>
      </c>
      <c r="E274" s="190" t="s">
        <v>532</v>
      </c>
      <c r="F274" s="190" t="s">
        <v>533</v>
      </c>
      <c r="G274" s="177"/>
      <c r="H274" s="177"/>
      <c r="I274" s="180"/>
      <c r="J274" s="191">
        <f>BK274</f>
        <v>0</v>
      </c>
      <c r="K274" s="177"/>
      <c r="L274" s="182"/>
      <c r="M274" s="183"/>
      <c r="N274" s="184"/>
      <c r="O274" s="184"/>
      <c r="P274" s="185">
        <f>SUM(P275:P279)</f>
        <v>0</v>
      </c>
      <c r="Q274" s="184"/>
      <c r="R274" s="185">
        <f>SUM(R275:R279)</f>
        <v>0</v>
      </c>
      <c r="S274" s="184"/>
      <c r="T274" s="186">
        <f>SUM(T275:T279)</f>
        <v>0</v>
      </c>
      <c r="AR274" s="187" t="s">
        <v>82</v>
      </c>
      <c r="AT274" s="188" t="s">
        <v>73</v>
      </c>
      <c r="AU274" s="188" t="s">
        <v>82</v>
      </c>
      <c r="AY274" s="187" t="s">
        <v>130</v>
      </c>
      <c r="BK274" s="189">
        <f>SUM(BK275:BK279)</f>
        <v>0</v>
      </c>
    </row>
    <row r="275" spans="2:65" s="1" customFormat="1" ht="25.5" customHeight="1">
      <c r="B275" s="41"/>
      <c r="C275" s="192" t="s">
        <v>534</v>
      </c>
      <c r="D275" s="192" t="s">
        <v>132</v>
      </c>
      <c r="E275" s="193" t="s">
        <v>535</v>
      </c>
      <c r="F275" s="194" t="s">
        <v>536</v>
      </c>
      <c r="G275" s="195" t="s">
        <v>332</v>
      </c>
      <c r="H275" s="196">
        <v>11.076000000000001</v>
      </c>
      <c r="I275" s="197"/>
      <c r="J275" s="198">
        <f>ROUND(I275*H275,2)</f>
        <v>0</v>
      </c>
      <c r="K275" s="194" t="s">
        <v>30</v>
      </c>
      <c r="L275" s="61"/>
      <c r="M275" s="199" t="s">
        <v>30</v>
      </c>
      <c r="N275" s="200" t="s">
        <v>45</v>
      </c>
      <c r="O275" s="4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AR275" s="24" t="s">
        <v>137</v>
      </c>
      <c r="AT275" s="24" t="s">
        <v>132</v>
      </c>
      <c r="AU275" s="24" t="s">
        <v>84</v>
      </c>
      <c r="AY275" s="24" t="s">
        <v>130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82</v>
      </c>
      <c r="BK275" s="203">
        <f>ROUND(I275*H275,2)</f>
        <v>0</v>
      </c>
      <c r="BL275" s="24" t="s">
        <v>137</v>
      </c>
      <c r="BM275" s="24" t="s">
        <v>537</v>
      </c>
    </row>
    <row r="276" spans="2:65" s="1" customFormat="1" ht="27">
      <c r="B276" s="41"/>
      <c r="C276" s="63"/>
      <c r="D276" s="206" t="s">
        <v>145</v>
      </c>
      <c r="E276" s="63"/>
      <c r="F276" s="216" t="s">
        <v>538</v>
      </c>
      <c r="G276" s="63"/>
      <c r="H276" s="63"/>
      <c r="I276" s="163"/>
      <c r="J276" s="63"/>
      <c r="K276" s="63"/>
      <c r="L276" s="61"/>
      <c r="M276" s="217"/>
      <c r="N276" s="42"/>
      <c r="O276" s="42"/>
      <c r="P276" s="42"/>
      <c r="Q276" s="42"/>
      <c r="R276" s="42"/>
      <c r="S276" s="42"/>
      <c r="T276" s="78"/>
      <c r="AT276" s="24" t="s">
        <v>145</v>
      </c>
      <c r="AU276" s="24" t="s">
        <v>84</v>
      </c>
    </row>
    <row r="277" spans="2:65" s="11" customFormat="1" ht="13.5">
      <c r="B277" s="204"/>
      <c r="C277" s="205"/>
      <c r="D277" s="206" t="s">
        <v>139</v>
      </c>
      <c r="E277" s="207" t="s">
        <v>30</v>
      </c>
      <c r="F277" s="208" t="s">
        <v>539</v>
      </c>
      <c r="G277" s="205"/>
      <c r="H277" s="209">
        <v>3.45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139</v>
      </c>
      <c r="AU277" s="215" t="s">
        <v>84</v>
      </c>
      <c r="AV277" s="11" t="s">
        <v>84</v>
      </c>
      <c r="AW277" s="11" t="s">
        <v>37</v>
      </c>
      <c r="AX277" s="11" t="s">
        <v>74</v>
      </c>
      <c r="AY277" s="215" t="s">
        <v>130</v>
      </c>
    </row>
    <row r="278" spans="2:65" s="11" customFormat="1" ht="13.5">
      <c r="B278" s="204"/>
      <c r="C278" s="205"/>
      <c r="D278" s="206" t="s">
        <v>139</v>
      </c>
      <c r="E278" s="207" t="s">
        <v>30</v>
      </c>
      <c r="F278" s="208" t="s">
        <v>540</v>
      </c>
      <c r="G278" s="205"/>
      <c r="H278" s="209">
        <v>7.6260000000000003</v>
      </c>
      <c r="I278" s="210"/>
      <c r="J278" s="205"/>
      <c r="K278" s="205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139</v>
      </c>
      <c r="AU278" s="215" t="s">
        <v>84</v>
      </c>
      <c r="AV278" s="11" t="s">
        <v>84</v>
      </c>
      <c r="AW278" s="11" t="s">
        <v>37</v>
      </c>
      <c r="AX278" s="11" t="s">
        <v>74</v>
      </c>
      <c r="AY278" s="215" t="s">
        <v>130</v>
      </c>
    </row>
    <row r="279" spans="2:65" s="12" customFormat="1" ht="13.5">
      <c r="B279" s="218"/>
      <c r="C279" s="219"/>
      <c r="D279" s="206" t="s">
        <v>139</v>
      </c>
      <c r="E279" s="220" t="s">
        <v>30</v>
      </c>
      <c r="F279" s="221" t="s">
        <v>168</v>
      </c>
      <c r="G279" s="219"/>
      <c r="H279" s="222">
        <v>11.076000000000001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139</v>
      </c>
      <c r="AU279" s="228" t="s">
        <v>84</v>
      </c>
      <c r="AV279" s="12" t="s">
        <v>137</v>
      </c>
      <c r="AW279" s="12" t="s">
        <v>37</v>
      </c>
      <c r="AX279" s="12" t="s">
        <v>82</v>
      </c>
      <c r="AY279" s="228" t="s">
        <v>130</v>
      </c>
    </row>
    <row r="280" spans="2:65" s="10" customFormat="1" ht="29.85" customHeight="1">
      <c r="B280" s="176"/>
      <c r="C280" s="177"/>
      <c r="D280" s="178" t="s">
        <v>73</v>
      </c>
      <c r="E280" s="190" t="s">
        <v>541</v>
      </c>
      <c r="F280" s="190" t="s">
        <v>542</v>
      </c>
      <c r="G280" s="177"/>
      <c r="H280" s="177"/>
      <c r="I280" s="180"/>
      <c r="J280" s="191">
        <f>BK280</f>
        <v>0</v>
      </c>
      <c r="K280" s="177"/>
      <c r="L280" s="182"/>
      <c r="M280" s="183"/>
      <c r="N280" s="184"/>
      <c r="O280" s="184"/>
      <c r="P280" s="185">
        <f>P281</f>
        <v>0</v>
      </c>
      <c r="Q280" s="184"/>
      <c r="R280" s="185">
        <f>R281</f>
        <v>0</v>
      </c>
      <c r="S280" s="184"/>
      <c r="T280" s="186">
        <f>T281</f>
        <v>0</v>
      </c>
      <c r="AR280" s="187" t="s">
        <v>82</v>
      </c>
      <c r="AT280" s="188" t="s">
        <v>73</v>
      </c>
      <c r="AU280" s="188" t="s">
        <v>82</v>
      </c>
      <c r="AY280" s="187" t="s">
        <v>130</v>
      </c>
      <c r="BK280" s="189">
        <f>BK281</f>
        <v>0</v>
      </c>
    </row>
    <row r="281" spans="2:65" s="1" customFormat="1" ht="25.5" customHeight="1">
      <c r="B281" s="41"/>
      <c r="C281" s="192" t="s">
        <v>543</v>
      </c>
      <c r="D281" s="192" t="s">
        <v>132</v>
      </c>
      <c r="E281" s="193" t="s">
        <v>544</v>
      </c>
      <c r="F281" s="194" t="s">
        <v>545</v>
      </c>
      <c r="G281" s="195" t="s">
        <v>332</v>
      </c>
      <c r="H281" s="196">
        <v>1176.01</v>
      </c>
      <c r="I281" s="197"/>
      <c r="J281" s="198">
        <f>ROUND(I281*H281,2)</f>
        <v>0</v>
      </c>
      <c r="K281" s="194" t="s">
        <v>136</v>
      </c>
      <c r="L281" s="61"/>
      <c r="M281" s="199" t="s">
        <v>30</v>
      </c>
      <c r="N281" s="200" t="s">
        <v>45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137</v>
      </c>
      <c r="AT281" s="24" t="s">
        <v>132</v>
      </c>
      <c r="AU281" s="24" t="s">
        <v>84</v>
      </c>
      <c r="AY281" s="24" t="s">
        <v>130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82</v>
      </c>
      <c r="BK281" s="203">
        <f>ROUND(I281*H281,2)</f>
        <v>0</v>
      </c>
      <c r="BL281" s="24" t="s">
        <v>137</v>
      </c>
      <c r="BM281" s="24" t="s">
        <v>546</v>
      </c>
    </row>
    <row r="282" spans="2:65" s="10" customFormat="1" ht="37.35" customHeight="1">
      <c r="B282" s="176"/>
      <c r="C282" s="177"/>
      <c r="D282" s="178" t="s">
        <v>73</v>
      </c>
      <c r="E282" s="179" t="s">
        <v>547</v>
      </c>
      <c r="F282" s="179" t="s">
        <v>548</v>
      </c>
      <c r="G282" s="177"/>
      <c r="H282" s="177"/>
      <c r="I282" s="180"/>
      <c r="J282" s="181">
        <f>BK282</f>
        <v>0</v>
      </c>
      <c r="K282" s="177"/>
      <c r="L282" s="182"/>
      <c r="M282" s="183"/>
      <c r="N282" s="184"/>
      <c r="O282" s="184"/>
      <c r="P282" s="185">
        <f>P283+P286+P300</f>
        <v>0</v>
      </c>
      <c r="Q282" s="184"/>
      <c r="R282" s="185">
        <f>R283+R286+R300</f>
        <v>1.21089347</v>
      </c>
      <c r="S282" s="184"/>
      <c r="T282" s="186">
        <f>T283+T286+T300</f>
        <v>0</v>
      </c>
      <c r="AR282" s="187" t="s">
        <v>84</v>
      </c>
      <c r="AT282" s="188" t="s">
        <v>73</v>
      </c>
      <c r="AU282" s="188" t="s">
        <v>74</v>
      </c>
      <c r="AY282" s="187" t="s">
        <v>130</v>
      </c>
      <c r="BK282" s="189">
        <f>BK283+BK286+BK300</f>
        <v>0</v>
      </c>
    </row>
    <row r="283" spans="2:65" s="10" customFormat="1" ht="19.899999999999999" customHeight="1">
      <c r="B283" s="176"/>
      <c r="C283" s="177"/>
      <c r="D283" s="178" t="s">
        <v>73</v>
      </c>
      <c r="E283" s="190" t="s">
        <v>549</v>
      </c>
      <c r="F283" s="190" t="s">
        <v>550</v>
      </c>
      <c r="G283" s="177"/>
      <c r="H283" s="177"/>
      <c r="I283" s="180"/>
      <c r="J283" s="191">
        <f>BK283</f>
        <v>0</v>
      </c>
      <c r="K283" s="177"/>
      <c r="L283" s="182"/>
      <c r="M283" s="183"/>
      <c r="N283" s="184"/>
      <c r="O283" s="184"/>
      <c r="P283" s="185">
        <f>SUM(P284:P285)</f>
        <v>0</v>
      </c>
      <c r="Q283" s="184"/>
      <c r="R283" s="185">
        <f>SUM(R284:R285)</f>
        <v>8.3089799999999991E-2</v>
      </c>
      <c r="S283" s="184"/>
      <c r="T283" s="186">
        <f>SUM(T284:T285)</f>
        <v>0</v>
      </c>
      <c r="AR283" s="187" t="s">
        <v>84</v>
      </c>
      <c r="AT283" s="188" t="s">
        <v>73</v>
      </c>
      <c r="AU283" s="188" t="s">
        <v>82</v>
      </c>
      <c r="AY283" s="187" t="s">
        <v>130</v>
      </c>
      <c r="BK283" s="189">
        <f>SUM(BK284:BK285)</f>
        <v>0</v>
      </c>
    </row>
    <row r="284" spans="2:65" s="1" customFormat="1" ht="25.5" customHeight="1">
      <c r="B284" s="41"/>
      <c r="C284" s="192" t="s">
        <v>551</v>
      </c>
      <c r="D284" s="192" t="s">
        <v>132</v>
      </c>
      <c r="E284" s="193" t="s">
        <v>552</v>
      </c>
      <c r="F284" s="194" t="s">
        <v>553</v>
      </c>
      <c r="G284" s="195" t="s">
        <v>202</v>
      </c>
      <c r="H284" s="196">
        <v>120.42</v>
      </c>
      <c r="I284" s="197"/>
      <c r="J284" s="198">
        <f>ROUND(I284*H284,2)</f>
        <v>0</v>
      </c>
      <c r="K284" s="194" t="s">
        <v>136</v>
      </c>
      <c r="L284" s="61"/>
      <c r="M284" s="199" t="s">
        <v>30</v>
      </c>
      <c r="N284" s="200" t="s">
        <v>45</v>
      </c>
      <c r="O284" s="42"/>
      <c r="P284" s="201">
        <f>O284*H284</f>
        <v>0</v>
      </c>
      <c r="Q284" s="201">
        <v>6.8999999999999997E-4</v>
      </c>
      <c r="R284" s="201">
        <f>Q284*H284</f>
        <v>8.3089799999999991E-2</v>
      </c>
      <c r="S284" s="201">
        <v>0</v>
      </c>
      <c r="T284" s="202">
        <f>S284*H284</f>
        <v>0</v>
      </c>
      <c r="AR284" s="24" t="s">
        <v>209</v>
      </c>
      <c r="AT284" s="24" t="s">
        <v>132</v>
      </c>
      <c r="AU284" s="24" t="s">
        <v>84</v>
      </c>
      <c r="AY284" s="24" t="s">
        <v>130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82</v>
      </c>
      <c r="BK284" s="203">
        <f>ROUND(I284*H284,2)</f>
        <v>0</v>
      </c>
      <c r="BL284" s="24" t="s">
        <v>209</v>
      </c>
      <c r="BM284" s="24" t="s">
        <v>554</v>
      </c>
    </row>
    <row r="285" spans="2:65" s="11" customFormat="1" ht="13.5">
      <c r="B285" s="204"/>
      <c r="C285" s="205"/>
      <c r="D285" s="206" t="s">
        <v>139</v>
      </c>
      <c r="E285" s="207" t="s">
        <v>30</v>
      </c>
      <c r="F285" s="208" t="s">
        <v>555</v>
      </c>
      <c r="G285" s="205"/>
      <c r="H285" s="209">
        <v>120.42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139</v>
      </c>
      <c r="AU285" s="215" t="s">
        <v>84</v>
      </c>
      <c r="AV285" s="11" t="s">
        <v>84</v>
      </c>
      <c r="AW285" s="11" t="s">
        <v>37</v>
      </c>
      <c r="AX285" s="11" t="s">
        <v>82</v>
      </c>
      <c r="AY285" s="215" t="s">
        <v>130</v>
      </c>
    </row>
    <row r="286" spans="2:65" s="10" customFormat="1" ht="29.85" customHeight="1">
      <c r="B286" s="176"/>
      <c r="C286" s="177"/>
      <c r="D286" s="178" t="s">
        <v>73</v>
      </c>
      <c r="E286" s="190" t="s">
        <v>556</v>
      </c>
      <c r="F286" s="190" t="s">
        <v>557</v>
      </c>
      <c r="G286" s="177"/>
      <c r="H286" s="177"/>
      <c r="I286" s="180"/>
      <c r="J286" s="191">
        <f>BK286</f>
        <v>0</v>
      </c>
      <c r="K286" s="177"/>
      <c r="L286" s="182"/>
      <c r="M286" s="183"/>
      <c r="N286" s="184"/>
      <c r="O286" s="184"/>
      <c r="P286" s="185">
        <f>SUM(P287:P299)</f>
        <v>0</v>
      </c>
      <c r="Q286" s="184"/>
      <c r="R286" s="185">
        <f>SUM(R287:R299)</f>
        <v>1.08821075</v>
      </c>
      <c r="S286" s="184"/>
      <c r="T286" s="186">
        <f>SUM(T287:T299)</f>
        <v>0</v>
      </c>
      <c r="AR286" s="187" t="s">
        <v>84</v>
      </c>
      <c r="AT286" s="188" t="s">
        <v>73</v>
      </c>
      <c r="AU286" s="188" t="s">
        <v>82</v>
      </c>
      <c r="AY286" s="187" t="s">
        <v>130</v>
      </c>
      <c r="BK286" s="189">
        <f>SUM(BK287:BK299)</f>
        <v>0</v>
      </c>
    </row>
    <row r="287" spans="2:65" s="1" customFormat="1" ht="16.5" customHeight="1">
      <c r="B287" s="41"/>
      <c r="C287" s="192" t="s">
        <v>558</v>
      </c>
      <c r="D287" s="192" t="s">
        <v>132</v>
      </c>
      <c r="E287" s="193" t="s">
        <v>559</v>
      </c>
      <c r="F287" s="194" t="s">
        <v>560</v>
      </c>
      <c r="G287" s="195" t="s">
        <v>248</v>
      </c>
      <c r="H287" s="196">
        <v>1074.8820000000001</v>
      </c>
      <c r="I287" s="197"/>
      <c r="J287" s="198">
        <f>ROUND(I287*H287,2)</f>
        <v>0</v>
      </c>
      <c r="K287" s="194" t="s">
        <v>136</v>
      </c>
      <c r="L287" s="61"/>
      <c r="M287" s="199" t="s">
        <v>30</v>
      </c>
      <c r="N287" s="200" t="s">
        <v>45</v>
      </c>
      <c r="O287" s="42"/>
      <c r="P287" s="201">
        <f>O287*H287</f>
        <v>0</v>
      </c>
      <c r="Q287" s="201">
        <v>5.0000000000000002E-5</v>
      </c>
      <c r="R287" s="201">
        <f>Q287*H287</f>
        <v>5.3744100000000003E-2</v>
      </c>
      <c r="S287" s="201">
        <v>0</v>
      </c>
      <c r="T287" s="202">
        <f>S287*H287</f>
        <v>0</v>
      </c>
      <c r="AR287" s="24" t="s">
        <v>209</v>
      </c>
      <c r="AT287" s="24" t="s">
        <v>132</v>
      </c>
      <c r="AU287" s="24" t="s">
        <v>84</v>
      </c>
      <c r="AY287" s="24" t="s">
        <v>130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4" t="s">
        <v>82</v>
      </c>
      <c r="BK287" s="203">
        <f>ROUND(I287*H287,2)</f>
        <v>0</v>
      </c>
      <c r="BL287" s="24" t="s">
        <v>209</v>
      </c>
      <c r="BM287" s="24" t="s">
        <v>561</v>
      </c>
    </row>
    <row r="288" spans="2:65" s="14" customFormat="1" ht="13.5">
      <c r="B288" s="250"/>
      <c r="C288" s="251"/>
      <c r="D288" s="206" t="s">
        <v>139</v>
      </c>
      <c r="E288" s="252" t="s">
        <v>30</v>
      </c>
      <c r="F288" s="253" t="s">
        <v>562</v>
      </c>
      <c r="G288" s="251"/>
      <c r="H288" s="252" t="s">
        <v>30</v>
      </c>
      <c r="I288" s="254"/>
      <c r="J288" s="251"/>
      <c r="K288" s="251"/>
      <c r="L288" s="255"/>
      <c r="M288" s="256"/>
      <c r="N288" s="257"/>
      <c r="O288" s="257"/>
      <c r="P288" s="257"/>
      <c r="Q288" s="257"/>
      <c r="R288" s="257"/>
      <c r="S288" s="257"/>
      <c r="T288" s="258"/>
      <c r="AT288" s="259" t="s">
        <v>139</v>
      </c>
      <c r="AU288" s="259" t="s">
        <v>84</v>
      </c>
      <c r="AV288" s="14" t="s">
        <v>82</v>
      </c>
      <c r="AW288" s="14" t="s">
        <v>37</v>
      </c>
      <c r="AX288" s="14" t="s">
        <v>74</v>
      </c>
      <c r="AY288" s="259" t="s">
        <v>130</v>
      </c>
    </row>
    <row r="289" spans="2:65" s="11" customFormat="1" ht="13.5">
      <c r="B289" s="204"/>
      <c r="C289" s="205"/>
      <c r="D289" s="206" t="s">
        <v>139</v>
      </c>
      <c r="E289" s="207" t="s">
        <v>30</v>
      </c>
      <c r="F289" s="208" t="s">
        <v>563</v>
      </c>
      <c r="G289" s="205"/>
      <c r="H289" s="209">
        <v>1008.754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139</v>
      </c>
      <c r="AU289" s="215" t="s">
        <v>84</v>
      </c>
      <c r="AV289" s="11" t="s">
        <v>84</v>
      </c>
      <c r="AW289" s="11" t="s">
        <v>37</v>
      </c>
      <c r="AX289" s="11" t="s">
        <v>74</v>
      </c>
      <c r="AY289" s="215" t="s">
        <v>130</v>
      </c>
    </row>
    <row r="290" spans="2:65" s="11" customFormat="1" ht="13.5">
      <c r="B290" s="204"/>
      <c r="C290" s="205"/>
      <c r="D290" s="206" t="s">
        <v>139</v>
      </c>
      <c r="E290" s="207" t="s">
        <v>30</v>
      </c>
      <c r="F290" s="208" t="s">
        <v>564</v>
      </c>
      <c r="G290" s="205"/>
      <c r="H290" s="209">
        <v>66.128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139</v>
      </c>
      <c r="AU290" s="215" t="s">
        <v>84</v>
      </c>
      <c r="AV290" s="11" t="s">
        <v>84</v>
      </c>
      <c r="AW290" s="11" t="s">
        <v>37</v>
      </c>
      <c r="AX290" s="11" t="s">
        <v>74</v>
      </c>
      <c r="AY290" s="215" t="s">
        <v>130</v>
      </c>
    </row>
    <row r="291" spans="2:65" s="12" customFormat="1" ht="13.5">
      <c r="B291" s="218"/>
      <c r="C291" s="219"/>
      <c r="D291" s="206" t="s">
        <v>139</v>
      </c>
      <c r="E291" s="220" t="s">
        <v>30</v>
      </c>
      <c r="F291" s="221" t="s">
        <v>168</v>
      </c>
      <c r="G291" s="219"/>
      <c r="H291" s="222">
        <v>1074.8820000000001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139</v>
      </c>
      <c r="AU291" s="228" t="s">
        <v>84</v>
      </c>
      <c r="AV291" s="12" t="s">
        <v>137</v>
      </c>
      <c r="AW291" s="12" t="s">
        <v>37</v>
      </c>
      <c r="AX291" s="12" t="s">
        <v>82</v>
      </c>
      <c r="AY291" s="228" t="s">
        <v>130</v>
      </c>
    </row>
    <row r="292" spans="2:65" s="1" customFormat="1" ht="16.5" customHeight="1">
      <c r="B292" s="41"/>
      <c r="C292" s="240" t="s">
        <v>565</v>
      </c>
      <c r="D292" s="240" t="s">
        <v>245</v>
      </c>
      <c r="E292" s="241" t="s">
        <v>566</v>
      </c>
      <c r="F292" s="242" t="s">
        <v>567</v>
      </c>
      <c r="G292" s="243" t="s">
        <v>149</v>
      </c>
      <c r="H292" s="244">
        <v>137.203</v>
      </c>
      <c r="I292" s="245"/>
      <c r="J292" s="246">
        <f>ROUND(I292*H292,2)</f>
        <v>0</v>
      </c>
      <c r="K292" s="242" t="s">
        <v>30</v>
      </c>
      <c r="L292" s="247"/>
      <c r="M292" s="248" t="s">
        <v>30</v>
      </c>
      <c r="N292" s="249" t="s">
        <v>45</v>
      </c>
      <c r="O292" s="42"/>
      <c r="P292" s="201">
        <f>O292*H292</f>
        <v>0</v>
      </c>
      <c r="Q292" s="201">
        <v>5.6699999999999997E-3</v>
      </c>
      <c r="R292" s="201">
        <f>Q292*H292</f>
        <v>0.77794100999999993</v>
      </c>
      <c r="S292" s="201">
        <v>0</v>
      </c>
      <c r="T292" s="202">
        <f>S292*H292</f>
        <v>0</v>
      </c>
      <c r="AR292" s="24" t="s">
        <v>278</v>
      </c>
      <c r="AT292" s="24" t="s">
        <v>245</v>
      </c>
      <c r="AU292" s="24" t="s">
        <v>84</v>
      </c>
      <c r="AY292" s="24" t="s">
        <v>130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82</v>
      </c>
      <c r="BK292" s="203">
        <f>ROUND(I292*H292,2)</f>
        <v>0</v>
      </c>
      <c r="BL292" s="24" t="s">
        <v>209</v>
      </c>
      <c r="BM292" s="24" t="s">
        <v>568</v>
      </c>
    </row>
    <row r="293" spans="2:65" s="11" customFormat="1" ht="13.5">
      <c r="B293" s="204"/>
      <c r="C293" s="205"/>
      <c r="D293" s="206" t="s">
        <v>139</v>
      </c>
      <c r="E293" s="207" t="s">
        <v>30</v>
      </c>
      <c r="F293" s="208" t="s">
        <v>569</v>
      </c>
      <c r="G293" s="205"/>
      <c r="H293" s="209">
        <v>137.203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139</v>
      </c>
      <c r="AU293" s="215" t="s">
        <v>84</v>
      </c>
      <c r="AV293" s="11" t="s">
        <v>84</v>
      </c>
      <c r="AW293" s="11" t="s">
        <v>37</v>
      </c>
      <c r="AX293" s="11" t="s">
        <v>82</v>
      </c>
      <c r="AY293" s="215" t="s">
        <v>130</v>
      </c>
    </row>
    <row r="294" spans="2:65" s="1" customFormat="1" ht="16.5" customHeight="1">
      <c r="B294" s="41"/>
      <c r="C294" s="240" t="s">
        <v>570</v>
      </c>
      <c r="D294" s="240" t="s">
        <v>245</v>
      </c>
      <c r="E294" s="241" t="s">
        <v>571</v>
      </c>
      <c r="F294" s="242" t="s">
        <v>572</v>
      </c>
      <c r="G294" s="243" t="s">
        <v>149</v>
      </c>
      <c r="H294" s="244">
        <v>83.932000000000002</v>
      </c>
      <c r="I294" s="245"/>
      <c r="J294" s="246">
        <f>ROUND(I294*H294,2)</f>
        <v>0</v>
      </c>
      <c r="K294" s="242" t="s">
        <v>30</v>
      </c>
      <c r="L294" s="247"/>
      <c r="M294" s="248" t="s">
        <v>30</v>
      </c>
      <c r="N294" s="249" t="s">
        <v>45</v>
      </c>
      <c r="O294" s="42"/>
      <c r="P294" s="201">
        <f>O294*H294</f>
        <v>0</v>
      </c>
      <c r="Q294" s="201">
        <v>2.2699999999999999E-3</v>
      </c>
      <c r="R294" s="201">
        <f>Q294*H294</f>
        <v>0.19052564</v>
      </c>
      <c r="S294" s="201">
        <v>0</v>
      </c>
      <c r="T294" s="202">
        <f>S294*H294</f>
        <v>0</v>
      </c>
      <c r="AR294" s="24" t="s">
        <v>278</v>
      </c>
      <c r="AT294" s="24" t="s">
        <v>245</v>
      </c>
      <c r="AU294" s="24" t="s">
        <v>84</v>
      </c>
      <c r="AY294" s="24" t="s">
        <v>130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4" t="s">
        <v>82</v>
      </c>
      <c r="BK294" s="203">
        <f>ROUND(I294*H294,2)</f>
        <v>0</v>
      </c>
      <c r="BL294" s="24" t="s">
        <v>209</v>
      </c>
      <c r="BM294" s="24" t="s">
        <v>573</v>
      </c>
    </row>
    <row r="295" spans="2:65" s="11" customFormat="1" ht="13.5">
      <c r="B295" s="204"/>
      <c r="C295" s="205"/>
      <c r="D295" s="206" t="s">
        <v>139</v>
      </c>
      <c r="E295" s="207" t="s">
        <v>30</v>
      </c>
      <c r="F295" s="208" t="s">
        <v>574</v>
      </c>
      <c r="G295" s="205"/>
      <c r="H295" s="209">
        <v>83.932000000000002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139</v>
      </c>
      <c r="AU295" s="215" t="s">
        <v>84</v>
      </c>
      <c r="AV295" s="11" t="s">
        <v>84</v>
      </c>
      <c r="AW295" s="11" t="s">
        <v>37</v>
      </c>
      <c r="AX295" s="11" t="s">
        <v>82</v>
      </c>
      <c r="AY295" s="215" t="s">
        <v>130</v>
      </c>
    </row>
    <row r="296" spans="2:65" s="1" customFormat="1" ht="16.5" customHeight="1">
      <c r="B296" s="41"/>
      <c r="C296" s="240" t="s">
        <v>575</v>
      </c>
      <c r="D296" s="240" t="s">
        <v>245</v>
      </c>
      <c r="E296" s="241" t="s">
        <v>576</v>
      </c>
      <c r="F296" s="242" t="s">
        <v>577</v>
      </c>
      <c r="G296" s="243" t="s">
        <v>332</v>
      </c>
      <c r="H296" s="244">
        <v>6.6000000000000003E-2</v>
      </c>
      <c r="I296" s="245"/>
      <c r="J296" s="246">
        <f>ROUND(I296*H296,2)</f>
        <v>0</v>
      </c>
      <c r="K296" s="242" t="s">
        <v>136</v>
      </c>
      <c r="L296" s="247"/>
      <c r="M296" s="248" t="s">
        <v>30</v>
      </c>
      <c r="N296" s="249" t="s">
        <v>45</v>
      </c>
      <c r="O296" s="42"/>
      <c r="P296" s="201">
        <f>O296*H296</f>
        <v>0</v>
      </c>
      <c r="Q296" s="201">
        <v>1</v>
      </c>
      <c r="R296" s="201">
        <f>Q296*H296</f>
        <v>6.6000000000000003E-2</v>
      </c>
      <c r="S296" s="201">
        <v>0</v>
      </c>
      <c r="T296" s="202">
        <f>S296*H296</f>
        <v>0</v>
      </c>
      <c r="AR296" s="24" t="s">
        <v>278</v>
      </c>
      <c r="AT296" s="24" t="s">
        <v>245</v>
      </c>
      <c r="AU296" s="24" t="s">
        <v>84</v>
      </c>
      <c r="AY296" s="24" t="s">
        <v>130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82</v>
      </c>
      <c r="BK296" s="203">
        <f>ROUND(I296*H296,2)</f>
        <v>0</v>
      </c>
      <c r="BL296" s="24" t="s">
        <v>209</v>
      </c>
      <c r="BM296" s="24" t="s">
        <v>578</v>
      </c>
    </row>
    <row r="297" spans="2:65" s="1" customFormat="1" ht="27">
      <c r="B297" s="41"/>
      <c r="C297" s="63"/>
      <c r="D297" s="206" t="s">
        <v>145</v>
      </c>
      <c r="E297" s="63"/>
      <c r="F297" s="216" t="s">
        <v>579</v>
      </c>
      <c r="G297" s="63"/>
      <c r="H297" s="63"/>
      <c r="I297" s="163"/>
      <c r="J297" s="63"/>
      <c r="K297" s="63"/>
      <c r="L297" s="61"/>
      <c r="M297" s="217"/>
      <c r="N297" s="42"/>
      <c r="O297" s="42"/>
      <c r="P297" s="42"/>
      <c r="Q297" s="42"/>
      <c r="R297" s="42"/>
      <c r="S297" s="42"/>
      <c r="T297" s="78"/>
      <c r="AT297" s="24" t="s">
        <v>145</v>
      </c>
      <c r="AU297" s="24" t="s">
        <v>84</v>
      </c>
    </row>
    <row r="298" spans="2:65" s="11" customFormat="1" ht="13.5">
      <c r="B298" s="204"/>
      <c r="C298" s="205"/>
      <c r="D298" s="206" t="s">
        <v>139</v>
      </c>
      <c r="E298" s="207" t="s">
        <v>30</v>
      </c>
      <c r="F298" s="208" t="s">
        <v>580</v>
      </c>
      <c r="G298" s="205"/>
      <c r="H298" s="209">
        <v>6.6000000000000003E-2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139</v>
      </c>
      <c r="AU298" s="215" t="s">
        <v>84</v>
      </c>
      <c r="AV298" s="11" t="s">
        <v>84</v>
      </c>
      <c r="AW298" s="11" t="s">
        <v>37</v>
      </c>
      <c r="AX298" s="11" t="s">
        <v>82</v>
      </c>
      <c r="AY298" s="215" t="s">
        <v>130</v>
      </c>
    </row>
    <row r="299" spans="2:65" s="1" customFormat="1" ht="38.25" customHeight="1">
      <c r="B299" s="41"/>
      <c r="C299" s="192" t="s">
        <v>581</v>
      </c>
      <c r="D299" s="192" t="s">
        <v>132</v>
      </c>
      <c r="E299" s="193" t="s">
        <v>582</v>
      </c>
      <c r="F299" s="194" t="s">
        <v>583</v>
      </c>
      <c r="G299" s="195" t="s">
        <v>332</v>
      </c>
      <c r="H299" s="196">
        <v>1.0880000000000001</v>
      </c>
      <c r="I299" s="197"/>
      <c r="J299" s="198">
        <f>ROUND(I299*H299,2)</f>
        <v>0</v>
      </c>
      <c r="K299" s="194" t="s">
        <v>136</v>
      </c>
      <c r="L299" s="61"/>
      <c r="M299" s="199" t="s">
        <v>30</v>
      </c>
      <c r="N299" s="200" t="s">
        <v>45</v>
      </c>
      <c r="O299" s="42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4" t="s">
        <v>209</v>
      </c>
      <c r="AT299" s="24" t="s">
        <v>132</v>
      </c>
      <c r="AU299" s="24" t="s">
        <v>84</v>
      </c>
      <c r="AY299" s="24" t="s">
        <v>130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4" t="s">
        <v>82</v>
      </c>
      <c r="BK299" s="203">
        <f>ROUND(I299*H299,2)</f>
        <v>0</v>
      </c>
      <c r="BL299" s="24" t="s">
        <v>209</v>
      </c>
      <c r="BM299" s="24" t="s">
        <v>584</v>
      </c>
    </row>
    <row r="300" spans="2:65" s="10" customFormat="1" ht="29.85" customHeight="1">
      <c r="B300" s="176"/>
      <c r="C300" s="177"/>
      <c r="D300" s="178" t="s">
        <v>73</v>
      </c>
      <c r="E300" s="190" t="s">
        <v>585</v>
      </c>
      <c r="F300" s="190" t="s">
        <v>586</v>
      </c>
      <c r="G300" s="177"/>
      <c r="H300" s="177"/>
      <c r="I300" s="180"/>
      <c r="J300" s="191">
        <f>BK300</f>
        <v>0</v>
      </c>
      <c r="K300" s="177"/>
      <c r="L300" s="182"/>
      <c r="M300" s="183"/>
      <c r="N300" s="184"/>
      <c r="O300" s="184"/>
      <c r="P300" s="185">
        <f>SUM(P301:P307)</f>
        <v>0</v>
      </c>
      <c r="Q300" s="184"/>
      <c r="R300" s="185">
        <f>SUM(R301:R307)</f>
        <v>3.9592919999999997E-2</v>
      </c>
      <c r="S300" s="184"/>
      <c r="T300" s="186">
        <f>SUM(T301:T307)</f>
        <v>0</v>
      </c>
      <c r="AR300" s="187" t="s">
        <v>84</v>
      </c>
      <c r="AT300" s="188" t="s">
        <v>73</v>
      </c>
      <c r="AU300" s="188" t="s">
        <v>82</v>
      </c>
      <c r="AY300" s="187" t="s">
        <v>130</v>
      </c>
      <c r="BK300" s="189">
        <f>SUM(BK301:BK307)</f>
        <v>0</v>
      </c>
    </row>
    <row r="301" spans="2:65" s="1" customFormat="1" ht="25.5" customHeight="1">
      <c r="B301" s="41"/>
      <c r="C301" s="192" t="s">
        <v>587</v>
      </c>
      <c r="D301" s="192" t="s">
        <v>132</v>
      </c>
      <c r="E301" s="193" t="s">
        <v>588</v>
      </c>
      <c r="F301" s="194" t="s">
        <v>589</v>
      </c>
      <c r="G301" s="195" t="s">
        <v>202</v>
      </c>
      <c r="H301" s="196">
        <v>34.131999999999998</v>
      </c>
      <c r="I301" s="197"/>
      <c r="J301" s="198">
        <f>ROUND(I301*H301,2)</f>
        <v>0</v>
      </c>
      <c r="K301" s="194" t="s">
        <v>136</v>
      </c>
      <c r="L301" s="61"/>
      <c r="M301" s="199" t="s">
        <v>30</v>
      </c>
      <c r="N301" s="200" t="s">
        <v>45</v>
      </c>
      <c r="O301" s="42"/>
      <c r="P301" s="201">
        <f>O301*H301</f>
        <v>0</v>
      </c>
      <c r="Q301" s="201">
        <v>5.5999999999999995E-4</v>
      </c>
      <c r="R301" s="201">
        <f>Q301*H301</f>
        <v>1.9113919999999996E-2</v>
      </c>
      <c r="S301" s="201">
        <v>0</v>
      </c>
      <c r="T301" s="202">
        <f>S301*H301</f>
        <v>0</v>
      </c>
      <c r="AR301" s="24" t="s">
        <v>209</v>
      </c>
      <c r="AT301" s="24" t="s">
        <v>132</v>
      </c>
      <c r="AU301" s="24" t="s">
        <v>84</v>
      </c>
      <c r="AY301" s="24" t="s">
        <v>130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82</v>
      </c>
      <c r="BK301" s="203">
        <f>ROUND(I301*H301,2)</f>
        <v>0</v>
      </c>
      <c r="BL301" s="24" t="s">
        <v>209</v>
      </c>
      <c r="BM301" s="24" t="s">
        <v>590</v>
      </c>
    </row>
    <row r="302" spans="2:65" s="11" customFormat="1" ht="13.5">
      <c r="B302" s="204"/>
      <c r="C302" s="205"/>
      <c r="D302" s="206" t="s">
        <v>139</v>
      </c>
      <c r="E302" s="207" t="s">
        <v>30</v>
      </c>
      <c r="F302" s="208" t="s">
        <v>591</v>
      </c>
      <c r="G302" s="205"/>
      <c r="H302" s="209">
        <v>21.972000000000001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139</v>
      </c>
      <c r="AU302" s="215" t="s">
        <v>84</v>
      </c>
      <c r="AV302" s="11" t="s">
        <v>84</v>
      </c>
      <c r="AW302" s="11" t="s">
        <v>37</v>
      </c>
      <c r="AX302" s="11" t="s">
        <v>74</v>
      </c>
      <c r="AY302" s="215" t="s">
        <v>130</v>
      </c>
    </row>
    <row r="303" spans="2:65" s="11" customFormat="1" ht="13.5">
      <c r="B303" s="204"/>
      <c r="C303" s="205"/>
      <c r="D303" s="206" t="s">
        <v>139</v>
      </c>
      <c r="E303" s="207" t="s">
        <v>30</v>
      </c>
      <c r="F303" s="208" t="s">
        <v>592</v>
      </c>
      <c r="G303" s="205"/>
      <c r="H303" s="209">
        <v>10.015000000000001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139</v>
      </c>
      <c r="AU303" s="215" t="s">
        <v>84</v>
      </c>
      <c r="AV303" s="11" t="s">
        <v>84</v>
      </c>
      <c r="AW303" s="11" t="s">
        <v>37</v>
      </c>
      <c r="AX303" s="11" t="s">
        <v>74</v>
      </c>
      <c r="AY303" s="215" t="s">
        <v>130</v>
      </c>
    </row>
    <row r="304" spans="2:65" s="11" customFormat="1" ht="13.5">
      <c r="B304" s="204"/>
      <c r="C304" s="205"/>
      <c r="D304" s="206" t="s">
        <v>139</v>
      </c>
      <c r="E304" s="207" t="s">
        <v>30</v>
      </c>
      <c r="F304" s="208" t="s">
        <v>593</v>
      </c>
      <c r="G304" s="205"/>
      <c r="H304" s="209">
        <v>2.145</v>
      </c>
      <c r="I304" s="210"/>
      <c r="J304" s="205"/>
      <c r="K304" s="205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139</v>
      </c>
      <c r="AU304" s="215" t="s">
        <v>84</v>
      </c>
      <c r="AV304" s="11" t="s">
        <v>84</v>
      </c>
      <c r="AW304" s="11" t="s">
        <v>37</v>
      </c>
      <c r="AX304" s="11" t="s">
        <v>74</v>
      </c>
      <c r="AY304" s="215" t="s">
        <v>130</v>
      </c>
    </row>
    <row r="305" spans="2:65" s="12" customFormat="1" ht="13.5">
      <c r="B305" s="218"/>
      <c r="C305" s="219"/>
      <c r="D305" s="206" t="s">
        <v>139</v>
      </c>
      <c r="E305" s="220" t="s">
        <v>30</v>
      </c>
      <c r="F305" s="221" t="s">
        <v>168</v>
      </c>
      <c r="G305" s="219"/>
      <c r="H305" s="222">
        <v>34.131999999999998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139</v>
      </c>
      <c r="AU305" s="228" t="s">
        <v>84</v>
      </c>
      <c r="AV305" s="12" t="s">
        <v>137</v>
      </c>
      <c r="AW305" s="12" t="s">
        <v>37</v>
      </c>
      <c r="AX305" s="12" t="s">
        <v>82</v>
      </c>
      <c r="AY305" s="228" t="s">
        <v>130</v>
      </c>
    </row>
    <row r="306" spans="2:65" s="1" customFormat="1" ht="16.5" customHeight="1">
      <c r="B306" s="41"/>
      <c r="C306" s="240" t="s">
        <v>594</v>
      </c>
      <c r="D306" s="240" t="s">
        <v>245</v>
      </c>
      <c r="E306" s="241" t="s">
        <v>595</v>
      </c>
      <c r="F306" s="242" t="s">
        <v>596</v>
      </c>
      <c r="G306" s="243" t="s">
        <v>248</v>
      </c>
      <c r="H306" s="244">
        <v>20.478999999999999</v>
      </c>
      <c r="I306" s="245"/>
      <c r="J306" s="246">
        <f>ROUND(I306*H306,2)</f>
        <v>0</v>
      </c>
      <c r="K306" s="242" t="s">
        <v>136</v>
      </c>
      <c r="L306" s="247"/>
      <c r="M306" s="248" t="s">
        <v>30</v>
      </c>
      <c r="N306" s="249" t="s">
        <v>45</v>
      </c>
      <c r="O306" s="42"/>
      <c r="P306" s="201">
        <f>O306*H306</f>
        <v>0</v>
      </c>
      <c r="Q306" s="201">
        <v>1E-3</v>
      </c>
      <c r="R306" s="201">
        <f>Q306*H306</f>
        <v>2.0479000000000001E-2</v>
      </c>
      <c r="S306" s="201">
        <v>0</v>
      </c>
      <c r="T306" s="202">
        <f>S306*H306</f>
        <v>0</v>
      </c>
      <c r="AR306" s="24" t="s">
        <v>278</v>
      </c>
      <c r="AT306" s="24" t="s">
        <v>245</v>
      </c>
      <c r="AU306" s="24" t="s">
        <v>84</v>
      </c>
      <c r="AY306" s="24" t="s">
        <v>130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82</v>
      </c>
      <c r="BK306" s="203">
        <f>ROUND(I306*H306,2)</f>
        <v>0</v>
      </c>
      <c r="BL306" s="24" t="s">
        <v>209</v>
      </c>
      <c r="BM306" s="24" t="s">
        <v>597</v>
      </c>
    </row>
    <row r="307" spans="2:65" s="11" customFormat="1" ht="13.5">
      <c r="B307" s="204"/>
      <c r="C307" s="205"/>
      <c r="D307" s="206" t="s">
        <v>139</v>
      </c>
      <c r="E307" s="207" t="s">
        <v>30</v>
      </c>
      <c r="F307" s="208" t="s">
        <v>598</v>
      </c>
      <c r="G307" s="205"/>
      <c r="H307" s="209">
        <v>20.478999999999999</v>
      </c>
      <c r="I307" s="210"/>
      <c r="J307" s="205"/>
      <c r="K307" s="205"/>
      <c r="L307" s="211"/>
      <c r="M307" s="260"/>
      <c r="N307" s="261"/>
      <c r="O307" s="261"/>
      <c r="P307" s="261"/>
      <c r="Q307" s="261"/>
      <c r="R307" s="261"/>
      <c r="S307" s="261"/>
      <c r="T307" s="262"/>
      <c r="AT307" s="215" t="s">
        <v>139</v>
      </c>
      <c r="AU307" s="215" t="s">
        <v>84</v>
      </c>
      <c r="AV307" s="11" t="s">
        <v>84</v>
      </c>
      <c r="AW307" s="11" t="s">
        <v>37</v>
      </c>
      <c r="AX307" s="11" t="s">
        <v>82</v>
      </c>
      <c r="AY307" s="215" t="s">
        <v>130</v>
      </c>
    </row>
    <row r="308" spans="2:65" s="1" customFormat="1" ht="6.95" customHeight="1">
      <c r="B308" s="56"/>
      <c r="C308" s="57"/>
      <c r="D308" s="57"/>
      <c r="E308" s="57"/>
      <c r="F308" s="57"/>
      <c r="G308" s="57"/>
      <c r="H308" s="57"/>
      <c r="I308" s="139"/>
      <c r="J308" s="57"/>
      <c r="K308" s="57"/>
      <c r="L308" s="61"/>
    </row>
  </sheetData>
  <sheetProtection algorithmName="SHA-512" hashValue="Kfbe8IfS5AvYa51ugMpJw/QQdvcUeTV6YD0IxrZtY1Y+chJV2/yburr9SmRuwTN6C+PKdoSorw/21pGR3qHx+w==" saltValue="MM6yVQlJWfc9UHBogiFBipdjPCEWWDDZjf2NrZUhlF35TVY6lgK+nLhiUBaQkCZM8v4ay0xAoObZUkg2oHu+9w==" spinCount="100000" sheet="1" objects="1" scenarios="1" formatColumns="0" formatRows="0" autoFilter="0"/>
  <autoFilter ref="C88:K307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87</v>
      </c>
      <c r="G1" s="387" t="s">
        <v>88</v>
      </c>
      <c r="H1" s="387"/>
      <c r="I1" s="115"/>
      <c r="J1" s="114" t="s">
        <v>89</v>
      </c>
      <c r="K1" s="113" t="s">
        <v>90</v>
      </c>
      <c r="L1" s="114" t="s">
        <v>91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9" t="str">
        <f>'Rekapitulace stavby'!K6</f>
        <v>Lukavický potok, 10100958, Letohrad, 1,000 - 1,750, rekonstrukce koryta</v>
      </c>
      <c r="F7" s="380"/>
      <c r="G7" s="380"/>
      <c r="H7" s="380"/>
      <c r="I7" s="117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1" t="s">
        <v>599</v>
      </c>
      <c r="F9" s="382"/>
      <c r="G9" s="382"/>
      <c r="H9" s="38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8" t="s">
        <v>30</v>
      </c>
      <c r="F24" s="348"/>
      <c r="G24" s="348"/>
      <c r="H24" s="34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ROUND(SUM(BE83:BE166), 2)</f>
        <v>0</v>
      </c>
      <c r="G30" s="42"/>
      <c r="H30" s="42"/>
      <c r="I30" s="131">
        <v>0.21</v>
      </c>
      <c r="J30" s="130">
        <f>ROUND(ROUND((SUM(BE83:BE166)),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ROUND(SUM(BF83:BF166), 2)</f>
        <v>0</v>
      </c>
      <c r="G31" s="42"/>
      <c r="H31" s="42"/>
      <c r="I31" s="131">
        <v>0.15</v>
      </c>
      <c r="J31" s="130">
        <f>ROUND(ROUND((SUM(BF83:BF166)),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ROUND(SUM(BG83:BG166),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ROUND(SUM(BH83:BH166),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ROUND(SUM(BI83:BI166),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9" t="str">
        <f>E7</f>
        <v>Lukavický potok, 10100958, Letohrad, 1,000 - 1,750, rekonstrukce koryta</v>
      </c>
      <c r="F45" s="380"/>
      <c r="G45" s="380"/>
      <c r="H45" s="380"/>
      <c r="I45" s="118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1" t="str">
        <f>E9</f>
        <v>2 - VON Vedlejší a ostatní náklady</v>
      </c>
      <c r="F47" s="382"/>
      <c r="G47" s="382"/>
      <c r="H47" s="38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48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100</v>
      </c>
    </row>
    <row r="57" spans="2:47" s="7" customFormat="1" ht="24.95" customHeight="1">
      <c r="B57" s="149"/>
      <c r="C57" s="150"/>
      <c r="D57" s="151" t="s">
        <v>101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107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7" customFormat="1" ht="24.95" customHeight="1">
      <c r="B59" s="149"/>
      <c r="C59" s="150"/>
      <c r="D59" s="151" t="s">
        <v>600</v>
      </c>
      <c r="E59" s="152"/>
      <c r="F59" s="152"/>
      <c r="G59" s="152"/>
      <c r="H59" s="152"/>
      <c r="I59" s="153"/>
      <c r="J59" s="154">
        <f>J88</f>
        <v>0</v>
      </c>
      <c r="K59" s="155"/>
    </row>
    <row r="60" spans="2:47" s="8" customFormat="1" ht="19.899999999999999" customHeight="1">
      <c r="B60" s="156"/>
      <c r="C60" s="157"/>
      <c r="D60" s="158" t="s">
        <v>601</v>
      </c>
      <c r="E60" s="159"/>
      <c r="F60" s="159"/>
      <c r="G60" s="159"/>
      <c r="H60" s="159"/>
      <c r="I60" s="160"/>
      <c r="J60" s="161">
        <f>J89</f>
        <v>0</v>
      </c>
      <c r="K60" s="162"/>
    </row>
    <row r="61" spans="2:47" s="8" customFormat="1" ht="19.899999999999999" customHeight="1">
      <c r="B61" s="156"/>
      <c r="C61" s="157"/>
      <c r="D61" s="158" t="s">
        <v>602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8" customFormat="1" ht="19.899999999999999" customHeight="1">
      <c r="B62" s="156"/>
      <c r="C62" s="157"/>
      <c r="D62" s="158" t="s">
        <v>603</v>
      </c>
      <c r="E62" s="159"/>
      <c r="F62" s="159"/>
      <c r="G62" s="159"/>
      <c r="H62" s="159"/>
      <c r="I62" s="160"/>
      <c r="J62" s="161">
        <f>J123</f>
        <v>0</v>
      </c>
      <c r="K62" s="162"/>
    </row>
    <row r="63" spans="2:47" s="8" customFormat="1" ht="19.899999999999999" customHeight="1">
      <c r="B63" s="156"/>
      <c r="C63" s="157"/>
      <c r="D63" s="158" t="s">
        <v>604</v>
      </c>
      <c r="E63" s="159"/>
      <c r="F63" s="159"/>
      <c r="G63" s="159"/>
      <c r="H63" s="159"/>
      <c r="I63" s="160"/>
      <c r="J63" s="161">
        <f>J130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114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6.5" customHeight="1">
      <c r="B73" s="41"/>
      <c r="C73" s="63"/>
      <c r="D73" s="63"/>
      <c r="E73" s="384" t="str">
        <f>E7</f>
        <v>Lukavický potok, 10100958, Letohrad, 1,000 - 1,750, rekonstrukce koryta</v>
      </c>
      <c r="F73" s="385"/>
      <c r="G73" s="385"/>
      <c r="H73" s="385"/>
      <c r="I73" s="163"/>
      <c r="J73" s="63"/>
      <c r="K73" s="63"/>
      <c r="L73" s="61"/>
    </row>
    <row r="74" spans="2:12" s="1" customFormat="1" ht="14.45" customHeight="1">
      <c r="B74" s="41"/>
      <c r="C74" s="65" t="s">
        <v>93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7.25" customHeight="1">
      <c r="B75" s="41"/>
      <c r="C75" s="63"/>
      <c r="D75" s="63"/>
      <c r="E75" s="359" t="str">
        <f>E9</f>
        <v>2 - VON Vedlejší a ostatní náklady</v>
      </c>
      <c r="F75" s="386"/>
      <c r="G75" s="386"/>
      <c r="H75" s="386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24</v>
      </c>
      <c r="D77" s="63"/>
      <c r="E77" s="63"/>
      <c r="F77" s="164" t="str">
        <f>F12</f>
        <v>Letohrad</v>
      </c>
      <c r="G77" s="63"/>
      <c r="H77" s="63"/>
      <c r="I77" s="165" t="s">
        <v>26</v>
      </c>
      <c r="J77" s="73" t="str">
        <f>IF(J12="","",J12)</f>
        <v>22. 2. 2017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28</v>
      </c>
      <c r="D79" s="63"/>
      <c r="E79" s="63"/>
      <c r="F79" s="164" t="str">
        <f>E15</f>
        <v>Povodí Labe,státní podnik,Víta Nejedlého 951, HK 3</v>
      </c>
      <c r="G79" s="63"/>
      <c r="H79" s="63"/>
      <c r="I79" s="165" t="s">
        <v>35</v>
      </c>
      <c r="J79" s="164" t="str">
        <f>E21</f>
        <v>Multiaqua, s.r.o.,Veverkova 1343, HK2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115</v>
      </c>
      <c r="D82" s="168" t="s">
        <v>59</v>
      </c>
      <c r="E82" s="168" t="s">
        <v>55</v>
      </c>
      <c r="F82" s="168" t="s">
        <v>116</v>
      </c>
      <c r="G82" s="168" t="s">
        <v>117</v>
      </c>
      <c r="H82" s="168" t="s">
        <v>118</v>
      </c>
      <c r="I82" s="169" t="s">
        <v>119</v>
      </c>
      <c r="J82" s="168" t="s">
        <v>98</v>
      </c>
      <c r="K82" s="170" t="s">
        <v>120</v>
      </c>
      <c r="L82" s="171"/>
      <c r="M82" s="81" t="s">
        <v>121</v>
      </c>
      <c r="N82" s="82" t="s">
        <v>44</v>
      </c>
      <c r="O82" s="82" t="s">
        <v>122</v>
      </c>
      <c r="P82" s="82" t="s">
        <v>123</v>
      </c>
      <c r="Q82" s="82" t="s">
        <v>124</v>
      </c>
      <c r="R82" s="82" t="s">
        <v>125</v>
      </c>
      <c r="S82" s="82" t="s">
        <v>126</v>
      </c>
      <c r="T82" s="83" t="s">
        <v>127</v>
      </c>
    </row>
    <row r="83" spans="2:65" s="1" customFormat="1" ht="29.25" customHeight="1">
      <c r="B83" s="41"/>
      <c r="C83" s="87" t="s">
        <v>99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P84+P88</f>
        <v>0</v>
      </c>
      <c r="Q83" s="85"/>
      <c r="R83" s="173">
        <f>R84+R88</f>
        <v>0</v>
      </c>
      <c r="S83" s="85"/>
      <c r="T83" s="174">
        <f>T84+T88</f>
        <v>400</v>
      </c>
      <c r="AT83" s="24" t="s">
        <v>73</v>
      </c>
      <c r="AU83" s="24" t="s">
        <v>100</v>
      </c>
      <c r="BK83" s="175">
        <f>BK84+BK88</f>
        <v>0</v>
      </c>
    </row>
    <row r="84" spans="2:65" s="10" customFormat="1" ht="37.35" customHeight="1">
      <c r="B84" s="176"/>
      <c r="C84" s="177"/>
      <c r="D84" s="178" t="s">
        <v>73</v>
      </c>
      <c r="E84" s="179" t="s">
        <v>128</v>
      </c>
      <c r="F84" s="179" t="s">
        <v>129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400</v>
      </c>
      <c r="AR84" s="187" t="s">
        <v>82</v>
      </c>
      <c r="AT84" s="188" t="s">
        <v>73</v>
      </c>
      <c r="AU84" s="188" t="s">
        <v>74</v>
      </c>
      <c r="AY84" s="187" t="s">
        <v>130</v>
      </c>
      <c r="BK84" s="189">
        <f>BK85</f>
        <v>0</v>
      </c>
    </row>
    <row r="85" spans="2:65" s="10" customFormat="1" ht="19.899999999999999" customHeight="1">
      <c r="B85" s="176"/>
      <c r="C85" s="177"/>
      <c r="D85" s="178" t="s">
        <v>73</v>
      </c>
      <c r="E85" s="190" t="s">
        <v>174</v>
      </c>
      <c r="F85" s="190" t="s">
        <v>501</v>
      </c>
      <c r="G85" s="177"/>
      <c r="H85" s="177"/>
      <c r="I85" s="180"/>
      <c r="J85" s="191">
        <f>BK85</f>
        <v>0</v>
      </c>
      <c r="K85" s="177"/>
      <c r="L85" s="182"/>
      <c r="M85" s="183"/>
      <c r="N85" s="184"/>
      <c r="O85" s="184"/>
      <c r="P85" s="185">
        <f>SUM(P86:P87)</f>
        <v>0</v>
      </c>
      <c r="Q85" s="184"/>
      <c r="R85" s="185">
        <f>SUM(R86:R87)</f>
        <v>0</v>
      </c>
      <c r="S85" s="184"/>
      <c r="T85" s="186">
        <f>SUM(T86:T87)</f>
        <v>400</v>
      </c>
      <c r="AR85" s="187" t="s">
        <v>82</v>
      </c>
      <c r="AT85" s="188" t="s">
        <v>73</v>
      </c>
      <c r="AU85" s="188" t="s">
        <v>82</v>
      </c>
      <c r="AY85" s="187" t="s">
        <v>130</v>
      </c>
      <c r="BK85" s="189">
        <f>SUM(BK86:BK87)</f>
        <v>0</v>
      </c>
    </row>
    <row r="86" spans="2:65" s="1" customFormat="1" ht="25.5" customHeight="1">
      <c r="B86" s="41"/>
      <c r="C86" s="192" t="s">
        <v>82</v>
      </c>
      <c r="D86" s="192" t="s">
        <v>132</v>
      </c>
      <c r="E86" s="193" t="s">
        <v>605</v>
      </c>
      <c r="F86" s="194" t="s">
        <v>606</v>
      </c>
      <c r="G86" s="195" t="s">
        <v>202</v>
      </c>
      <c r="H86" s="196">
        <v>20000</v>
      </c>
      <c r="I86" s="197"/>
      <c r="J86" s="198">
        <f>ROUND(I86*H86,2)</f>
        <v>0</v>
      </c>
      <c r="K86" s="194" t="s">
        <v>607</v>
      </c>
      <c r="L86" s="61"/>
      <c r="M86" s="199" t="s">
        <v>30</v>
      </c>
      <c r="N86" s="200" t="s">
        <v>45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0.02</v>
      </c>
      <c r="T86" s="202">
        <f>S86*H86</f>
        <v>400</v>
      </c>
      <c r="AR86" s="24" t="s">
        <v>137</v>
      </c>
      <c r="AT86" s="24" t="s">
        <v>132</v>
      </c>
      <c r="AU86" s="24" t="s">
        <v>84</v>
      </c>
      <c r="AY86" s="24" t="s">
        <v>130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82</v>
      </c>
      <c r="BK86" s="203">
        <f>ROUND(I86*H86,2)</f>
        <v>0</v>
      </c>
      <c r="BL86" s="24" t="s">
        <v>137</v>
      </c>
      <c r="BM86" s="24" t="s">
        <v>608</v>
      </c>
    </row>
    <row r="87" spans="2:65" s="11" customFormat="1" ht="13.5">
      <c r="B87" s="204"/>
      <c r="C87" s="205"/>
      <c r="D87" s="206" t="s">
        <v>139</v>
      </c>
      <c r="E87" s="207" t="s">
        <v>30</v>
      </c>
      <c r="F87" s="208" t="s">
        <v>609</v>
      </c>
      <c r="G87" s="205"/>
      <c r="H87" s="209">
        <v>20000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139</v>
      </c>
      <c r="AU87" s="215" t="s">
        <v>84</v>
      </c>
      <c r="AV87" s="11" t="s">
        <v>84</v>
      </c>
      <c r="AW87" s="11" t="s">
        <v>37</v>
      </c>
      <c r="AX87" s="11" t="s">
        <v>82</v>
      </c>
      <c r="AY87" s="215" t="s">
        <v>130</v>
      </c>
    </row>
    <row r="88" spans="2:65" s="10" customFormat="1" ht="37.35" customHeight="1">
      <c r="B88" s="176"/>
      <c r="C88" s="177"/>
      <c r="D88" s="178" t="s">
        <v>73</v>
      </c>
      <c r="E88" s="179" t="s">
        <v>610</v>
      </c>
      <c r="F88" s="179" t="s">
        <v>611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P89+P111+P123+P130</f>
        <v>0</v>
      </c>
      <c r="Q88" s="184"/>
      <c r="R88" s="185">
        <f>R89+R111+R123+R130</f>
        <v>0</v>
      </c>
      <c r="S88" s="184"/>
      <c r="T88" s="186">
        <f>T89+T111+T123+T130</f>
        <v>0</v>
      </c>
      <c r="AR88" s="187" t="s">
        <v>152</v>
      </c>
      <c r="AT88" s="188" t="s">
        <v>73</v>
      </c>
      <c r="AU88" s="188" t="s">
        <v>74</v>
      </c>
      <c r="AY88" s="187" t="s">
        <v>130</v>
      </c>
      <c r="BK88" s="189">
        <f>BK89+BK111+BK123+BK130</f>
        <v>0</v>
      </c>
    </row>
    <row r="89" spans="2:65" s="10" customFormat="1" ht="19.899999999999999" customHeight="1">
      <c r="B89" s="176"/>
      <c r="C89" s="177"/>
      <c r="D89" s="178" t="s">
        <v>73</v>
      </c>
      <c r="E89" s="190" t="s">
        <v>612</v>
      </c>
      <c r="F89" s="190" t="s">
        <v>613</v>
      </c>
      <c r="G89" s="177"/>
      <c r="H89" s="177"/>
      <c r="I89" s="180"/>
      <c r="J89" s="191">
        <f>BK89</f>
        <v>0</v>
      </c>
      <c r="K89" s="177"/>
      <c r="L89" s="182"/>
      <c r="M89" s="183"/>
      <c r="N89" s="184"/>
      <c r="O89" s="184"/>
      <c r="P89" s="185">
        <f>SUM(P90:P110)</f>
        <v>0</v>
      </c>
      <c r="Q89" s="184"/>
      <c r="R89" s="185">
        <f>SUM(R90:R110)</f>
        <v>0</v>
      </c>
      <c r="S89" s="184"/>
      <c r="T89" s="186">
        <f>SUM(T90:T110)</f>
        <v>0</v>
      </c>
      <c r="AR89" s="187" t="s">
        <v>152</v>
      </c>
      <c r="AT89" s="188" t="s">
        <v>73</v>
      </c>
      <c r="AU89" s="188" t="s">
        <v>82</v>
      </c>
      <c r="AY89" s="187" t="s">
        <v>130</v>
      </c>
      <c r="BK89" s="189">
        <f>SUM(BK90:BK110)</f>
        <v>0</v>
      </c>
    </row>
    <row r="90" spans="2:65" s="1" customFormat="1" ht="16.5" customHeight="1">
      <c r="B90" s="41"/>
      <c r="C90" s="192" t="s">
        <v>84</v>
      </c>
      <c r="D90" s="192" t="s">
        <v>132</v>
      </c>
      <c r="E90" s="193" t="s">
        <v>614</v>
      </c>
      <c r="F90" s="194" t="s">
        <v>615</v>
      </c>
      <c r="G90" s="195" t="s">
        <v>616</v>
      </c>
      <c r="H90" s="196">
        <v>0.5</v>
      </c>
      <c r="I90" s="197"/>
      <c r="J90" s="198">
        <f>ROUND(I90*H90,2)</f>
        <v>0</v>
      </c>
      <c r="K90" s="194" t="s">
        <v>30</v>
      </c>
      <c r="L90" s="61"/>
      <c r="M90" s="199" t="s">
        <v>30</v>
      </c>
      <c r="N90" s="200" t="s">
        <v>45</v>
      </c>
      <c r="O90" s="42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4" t="s">
        <v>617</v>
      </c>
      <c r="AT90" s="24" t="s">
        <v>132</v>
      </c>
      <c r="AU90" s="24" t="s">
        <v>84</v>
      </c>
      <c r="AY90" s="24" t="s">
        <v>130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4" t="s">
        <v>82</v>
      </c>
      <c r="BK90" s="203">
        <f>ROUND(I90*H90,2)</f>
        <v>0</v>
      </c>
      <c r="BL90" s="24" t="s">
        <v>617</v>
      </c>
      <c r="BM90" s="24" t="s">
        <v>618</v>
      </c>
    </row>
    <row r="91" spans="2:65" s="14" customFormat="1" ht="13.5">
      <c r="B91" s="250"/>
      <c r="C91" s="251"/>
      <c r="D91" s="206" t="s">
        <v>139</v>
      </c>
      <c r="E91" s="252" t="s">
        <v>30</v>
      </c>
      <c r="F91" s="253" t="s">
        <v>619</v>
      </c>
      <c r="G91" s="251"/>
      <c r="H91" s="252" t="s">
        <v>30</v>
      </c>
      <c r="I91" s="254"/>
      <c r="J91" s="251"/>
      <c r="K91" s="251"/>
      <c r="L91" s="255"/>
      <c r="M91" s="256"/>
      <c r="N91" s="257"/>
      <c r="O91" s="257"/>
      <c r="P91" s="257"/>
      <c r="Q91" s="257"/>
      <c r="R91" s="257"/>
      <c r="S91" s="257"/>
      <c r="T91" s="258"/>
      <c r="AT91" s="259" t="s">
        <v>139</v>
      </c>
      <c r="AU91" s="259" t="s">
        <v>84</v>
      </c>
      <c r="AV91" s="14" t="s">
        <v>82</v>
      </c>
      <c r="AW91" s="14" t="s">
        <v>37</v>
      </c>
      <c r="AX91" s="14" t="s">
        <v>74</v>
      </c>
      <c r="AY91" s="259" t="s">
        <v>130</v>
      </c>
    </row>
    <row r="92" spans="2:65" s="14" customFormat="1" ht="13.5">
      <c r="B92" s="250"/>
      <c r="C92" s="251"/>
      <c r="D92" s="206" t="s">
        <v>139</v>
      </c>
      <c r="E92" s="252" t="s">
        <v>30</v>
      </c>
      <c r="F92" s="253" t="s">
        <v>620</v>
      </c>
      <c r="G92" s="251"/>
      <c r="H92" s="252" t="s">
        <v>30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AT92" s="259" t="s">
        <v>139</v>
      </c>
      <c r="AU92" s="259" t="s">
        <v>84</v>
      </c>
      <c r="AV92" s="14" t="s">
        <v>82</v>
      </c>
      <c r="AW92" s="14" t="s">
        <v>37</v>
      </c>
      <c r="AX92" s="14" t="s">
        <v>74</v>
      </c>
      <c r="AY92" s="259" t="s">
        <v>130</v>
      </c>
    </row>
    <row r="93" spans="2:65" s="14" customFormat="1" ht="27">
      <c r="B93" s="250"/>
      <c r="C93" s="251"/>
      <c r="D93" s="206" t="s">
        <v>139</v>
      </c>
      <c r="E93" s="252" t="s">
        <v>30</v>
      </c>
      <c r="F93" s="253" t="s">
        <v>621</v>
      </c>
      <c r="G93" s="251"/>
      <c r="H93" s="252" t="s">
        <v>30</v>
      </c>
      <c r="I93" s="254"/>
      <c r="J93" s="251"/>
      <c r="K93" s="251"/>
      <c r="L93" s="255"/>
      <c r="M93" s="256"/>
      <c r="N93" s="257"/>
      <c r="O93" s="257"/>
      <c r="P93" s="257"/>
      <c r="Q93" s="257"/>
      <c r="R93" s="257"/>
      <c r="S93" s="257"/>
      <c r="T93" s="258"/>
      <c r="AT93" s="259" t="s">
        <v>139</v>
      </c>
      <c r="AU93" s="259" t="s">
        <v>84</v>
      </c>
      <c r="AV93" s="14" t="s">
        <v>82</v>
      </c>
      <c r="AW93" s="14" t="s">
        <v>37</v>
      </c>
      <c r="AX93" s="14" t="s">
        <v>74</v>
      </c>
      <c r="AY93" s="259" t="s">
        <v>130</v>
      </c>
    </row>
    <row r="94" spans="2:65" s="14" customFormat="1" ht="13.5">
      <c r="B94" s="250"/>
      <c r="C94" s="251"/>
      <c r="D94" s="206" t="s">
        <v>139</v>
      </c>
      <c r="E94" s="252" t="s">
        <v>30</v>
      </c>
      <c r="F94" s="253" t="s">
        <v>622</v>
      </c>
      <c r="G94" s="251"/>
      <c r="H94" s="252" t="s">
        <v>30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139</v>
      </c>
      <c r="AU94" s="259" t="s">
        <v>84</v>
      </c>
      <c r="AV94" s="14" t="s">
        <v>82</v>
      </c>
      <c r="AW94" s="14" t="s">
        <v>37</v>
      </c>
      <c r="AX94" s="14" t="s">
        <v>74</v>
      </c>
      <c r="AY94" s="259" t="s">
        <v>130</v>
      </c>
    </row>
    <row r="95" spans="2:65" s="14" customFormat="1" ht="13.5">
      <c r="B95" s="250"/>
      <c r="C95" s="251"/>
      <c r="D95" s="206" t="s">
        <v>139</v>
      </c>
      <c r="E95" s="252" t="s">
        <v>30</v>
      </c>
      <c r="F95" s="253" t="s">
        <v>623</v>
      </c>
      <c r="G95" s="251"/>
      <c r="H95" s="252" t="s">
        <v>30</v>
      </c>
      <c r="I95" s="254"/>
      <c r="J95" s="251"/>
      <c r="K95" s="251"/>
      <c r="L95" s="255"/>
      <c r="M95" s="256"/>
      <c r="N95" s="257"/>
      <c r="O95" s="257"/>
      <c r="P95" s="257"/>
      <c r="Q95" s="257"/>
      <c r="R95" s="257"/>
      <c r="S95" s="257"/>
      <c r="T95" s="258"/>
      <c r="AT95" s="259" t="s">
        <v>139</v>
      </c>
      <c r="AU95" s="259" t="s">
        <v>84</v>
      </c>
      <c r="AV95" s="14" t="s">
        <v>82</v>
      </c>
      <c r="AW95" s="14" t="s">
        <v>37</v>
      </c>
      <c r="AX95" s="14" t="s">
        <v>74</v>
      </c>
      <c r="AY95" s="259" t="s">
        <v>130</v>
      </c>
    </row>
    <row r="96" spans="2:65" s="14" customFormat="1" ht="27">
      <c r="B96" s="250"/>
      <c r="C96" s="251"/>
      <c r="D96" s="206" t="s">
        <v>139</v>
      </c>
      <c r="E96" s="252" t="s">
        <v>30</v>
      </c>
      <c r="F96" s="253" t="s">
        <v>624</v>
      </c>
      <c r="G96" s="251"/>
      <c r="H96" s="252" t="s">
        <v>30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AT96" s="259" t="s">
        <v>139</v>
      </c>
      <c r="AU96" s="259" t="s">
        <v>84</v>
      </c>
      <c r="AV96" s="14" t="s">
        <v>82</v>
      </c>
      <c r="AW96" s="14" t="s">
        <v>37</v>
      </c>
      <c r="AX96" s="14" t="s">
        <v>74</v>
      </c>
      <c r="AY96" s="259" t="s">
        <v>130</v>
      </c>
    </row>
    <row r="97" spans="2:65" s="14" customFormat="1" ht="13.5">
      <c r="B97" s="250"/>
      <c r="C97" s="251"/>
      <c r="D97" s="206" t="s">
        <v>139</v>
      </c>
      <c r="E97" s="252" t="s">
        <v>30</v>
      </c>
      <c r="F97" s="253" t="s">
        <v>625</v>
      </c>
      <c r="G97" s="251"/>
      <c r="H97" s="252" t="s">
        <v>30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AT97" s="259" t="s">
        <v>139</v>
      </c>
      <c r="AU97" s="259" t="s">
        <v>84</v>
      </c>
      <c r="AV97" s="14" t="s">
        <v>82</v>
      </c>
      <c r="AW97" s="14" t="s">
        <v>37</v>
      </c>
      <c r="AX97" s="14" t="s">
        <v>74</v>
      </c>
      <c r="AY97" s="259" t="s">
        <v>130</v>
      </c>
    </row>
    <row r="98" spans="2:65" s="14" customFormat="1" ht="27">
      <c r="B98" s="250"/>
      <c r="C98" s="251"/>
      <c r="D98" s="206" t="s">
        <v>139</v>
      </c>
      <c r="E98" s="252" t="s">
        <v>30</v>
      </c>
      <c r="F98" s="253" t="s">
        <v>626</v>
      </c>
      <c r="G98" s="251"/>
      <c r="H98" s="252" t="s">
        <v>30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AT98" s="259" t="s">
        <v>139</v>
      </c>
      <c r="AU98" s="259" t="s">
        <v>84</v>
      </c>
      <c r="AV98" s="14" t="s">
        <v>82</v>
      </c>
      <c r="AW98" s="14" t="s">
        <v>37</v>
      </c>
      <c r="AX98" s="14" t="s">
        <v>74</v>
      </c>
      <c r="AY98" s="259" t="s">
        <v>130</v>
      </c>
    </row>
    <row r="99" spans="2:65" s="14" customFormat="1" ht="13.5">
      <c r="B99" s="250"/>
      <c r="C99" s="251"/>
      <c r="D99" s="206" t="s">
        <v>139</v>
      </c>
      <c r="E99" s="252" t="s">
        <v>30</v>
      </c>
      <c r="F99" s="253" t="s">
        <v>627</v>
      </c>
      <c r="G99" s="251"/>
      <c r="H99" s="252" t="s">
        <v>30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AT99" s="259" t="s">
        <v>139</v>
      </c>
      <c r="AU99" s="259" t="s">
        <v>84</v>
      </c>
      <c r="AV99" s="14" t="s">
        <v>82</v>
      </c>
      <c r="AW99" s="14" t="s">
        <v>37</v>
      </c>
      <c r="AX99" s="14" t="s">
        <v>74</v>
      </c>
      <c r="AY99" s="259" t="s">
        <v>130</v>
      </c>
    </row>
    <row r="100" spans="2:65" s="14" customFormat="1" ht="27">
      <c r="B100" s="250"/>
      <c r="C100" s="251"/>
      <c r="D100" s="206" t="s">
        <v>139</v>
      </c>
      <c r="E100" s="252" t="s">
        <v>30</v>
      </c>
      <c r="F100" s="253" t="s">
        <v>628</v>
      </c>
      <c r="G100" s="251"/>
      <c r="H100" s="252" t="s">
        <v>30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AT100" s="259" t="s">
        <v>139</v>
      </c>
      <c r="AU100" s="259" t="s">
        <v>84</v>
      </c>
      <c r="AV100" s="14" t="s">
        <v>82</v>
      </c>
      <c r="AW100" s="14" t="s">
        <v>37</v>
      </c>
      <c r="AX100" s="14" t="s">
        <v>74</v>
      </c>
      <c r="AY100" s="259" t="s">
        <v>130</v>
      </c>
    </row>
    <row r="101" spans="2:65" s="14" customFormat="1" ht="27">
      <c r="B101" s="250"/>
      <c r="C101" s="251"/>
      <c r="D101" s="206" t="s">
        <v>139</v>
      </c>
      <c r="E101" s="252" t="s">
        <v>30</v>
      </c>
      <c r="F101" s="253" t="s">
        <v>629</v>
      </c>
      <c r="G101" s="251"/>
      <c r="H101" s="252" t="s">
        <v>30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AT101" s="259" t="s">
        <v>139</v>
      </c>
      <c r="AU101" s="259" t="s">
        <v>84</v>
      </c>
      <c r="AV101" s="14" t="s">
        <v>82</v>
      </c>
      <c r="AW101" s="14" t="s">
        <v>37</v>
      </c>
      <c r="AX101" s="14" t="s">
        <v>74</v>
      </c>
      <c r="AY101" s="259" t="s">
        <v>130</v>
      </c>
    </row>
    <row r="102" spans="2:65" s="14" customFormat="1" ht="27">
      <c r="B102" s="250"/>
      <c r="C102" s="251"/>
      <c r="D102" s="206" t="s">
        <v>139</v>
      </c>
      <c r="E102" s="252" t="s">
        <v>30</v>
      </c>
      <c r="F102" s="253" t="s">
        <v>630</v>
      </c>
      <c r="G102" s="251"/>
      <c r="H102" s="252" t="s">
        <v>30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AT102" s="259" t="s">
        <v>139</v>
      </c>
      <c r="AU102" s="259" t="s">
        <v>84</v>
      </c>
      <c r="AV102" s="14" t="s">
        <v>82</v>
      </c>
      <c r="AW102" s="14" t="s">
        <v>37</v>
      </c>
      <c r="AX102" s="14" t="s">
        <v>74</v>
      </c>
      <c r="AY102" s="259" t="s">
        <v>130</v>
      </c>
    </row>
    <row r="103" spans="2:65" s="14" customFormat="1" ht="27">
      <c r="B103" s="250"/>
      <c r="C103" s="251"/>
      <c r="D103" s="206" t="s">
        <v>139</v>
      </c>
      <c r="E103" s="252" t="s">
        <v>30</v>
      </c>
      <c r="F103" s="253" t="s">
        <v>631</v>
      </c>
      <c r="G103" s="251"/>
      <c r="H103" s="252" t="s">
        <v>30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AT103" s="259" t="s">
        <v>139</v>
      </c>
      <c r="AU103" s="259" t="s">
        <v>84</v>
      </c>
      <c r="AV103" s="14" t="s">
        <v>82</v>
      </c>
      <c r="AW103" s="14" t="s">
        <v>37</v>
      </c>
      <c r="AX103" s="14" t="s">
        <v>74</v>
      </c>
      <c r="AY103" s="259" t="s">
        <v>130</v>
      </c>
    </row>
    <row r="104" spans="2:65" s="11" customFormat="1" ht="13.5">
      <c r="B104" s="204"/>
      <c r="C104" s="205"/>
      <c r="D104" s="206" t="s">
        <v>139</v>
      </c>
      <c r="E104" s="207" t="s">
        <v>30</v>
      </c>
      <c r="F104" s="208" t="s">
        <v>632</v>
      </c>
      <c r="G104" s="205"/>
      <c r="H104" s="209">
        <v>0.5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139</v>
      </c>
      <c r="AU104" s="215" t="s">
        <v>84</v>
      </c>
      <c r="AV104" s="11" t="s">
        <v>84</v>
      </c>
      <c r="AW104" s="11" t="s">
        <v>37</v>
      </c>
      <c r="AX104" s="11" t="s">
        <v>82</v>
      </c>
      <c r="AY104" s="215" t="s">
        <v>130</v>
      </c>
    </row>
    <row r="105" spans="2:65" s="1" customFormat="1" ht="16.5" customHeight="1">
      <c r="B105" s="41"/>
      <c r="C105" s="192" t="s">
        <v>230</v>
      </c>
      <c r="D105" s="192" t="s">
        <v>132</v>
      </c>
      <c r="E105" s="193" t="s">
        <v>633</v>
      </c>
      <c r="F105" s="194" t="s">
        <v>634</v>
      </c>
      <c r="G105" s="195" t="s">
        <v>616</v>
      </c>
      <c r="H105" s="196">
        <v>0.5</v>
      </c>
      <c r="I105" s="197"/>
      <c r="J105" s="198">
        <f>ROUND(I105*H105,2)</f>
        <v>0</v>
      </c>
      <c r="K105" s="194" t="s">
        <v>30</v>
      </c>
      <c r="L105" s="61"/>
      <c r="M105" s="199" t="s">
        <v>30</v>
      </c>
      <c r="N105" s="200" t="s">
        <v>45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617</v>
      </c>
      <c r="AT105" s="24" t="s">
        <v>132</v>
      </c>
      <c r="AU105" s="24" t="s">
        <v>84</v>
      </c>
      <c r="AY105" s="24" t="s">
        <v>130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82</v>
      </c>
      <c r="BK105" s="203">
        <f>ROUND(I105*H105,2)</f>
        <v>0</v>
      </c>
      <c r="BL105" s="24" t="s">
        <v>617</v>
      </c>
      <c r="BM105" s="24" t="s">
        <v>635</v>
      </c>
    </row>
    <row r="106" spans="2:65" s="14" customFormat="1" ht="13.5">
      <c r="B106" s="250"/>
      <c r="C106" s="251"/>
      <c r="D106" s="206" t="s">
        <v>139</v>
      </c>
      <c r="E106" s="252" t="s">
        <v>30</v>
      </c>
      <c r="F106" s="253" t="s">
        <v>634</v>
      </c>
      <c r="G106" s="251"/>
      <c r="H106" s="252" t="s">
        <v>30</v>
      </c>
      <c r="I106" s="254"/>
      <c r="J106" s="251"/>
      <c r="K106" s="251"/>
      <c r="L106" s="255"/>
      <c r="M106" s="256"/>
      <c r="N106" s="257"/>
      <c r="O106" s="257"/>
      <c r="P106" s="257"/>
      <c r="Q106" s="257"/>
      <c r="R106" s="257"/>
      <c r="S106" s="257"/>
      <c r="T106" s="258"/>
      <c r="AT106" s="259" t="s">
        <v>139</v>
      </c>
      <c r="AU106" s="259" t="s">
        <v>84</v>
      </c>
      <c r="AV106" s="14" t="s">
        <v>82</v>
      </c>
      <c r="AW106" s="14" t="s">
        <v>37</v>
      </c>
      <c r="AX106" s="14" t="s">
        <v>74</v>
      </c>
      <c r="AY106" s="259" t="s">
        <v>130</v>
      </c>
    </row>
    <row r="107" spans="2:65" s="14" customFormat="1" ht="13.5">
      <c r="B107" s="250"/>
      <c r="C107" s="251"/>
      <c r="D107" s="206" t="s">
        <v>139</v>
      </c>
      <c r="E107" s="252" t="s">
        <v>30</v>
      </c>
      <c r="F107" s="253" t="s">
        <v>636</v>
      </c>
      <c r="G107" s="251"/>
      <c r="H107" s="252" t="s">
        <v>30</v>
      </c>
      <c r="I107" s="254"/>
      <c r="J107" s="251"/>
      <c r="K107" s="251"/>
      <c r="L107" s="255"/>
      <c r="M107" s="256"/>
      <c r="N107" s="257"/>
      <c r="O107" s="257"/>
      <c r="P107" s="257"/>
      <c r="Q107" s="257"/>
      <c r="R107" s="257"/>
      <c r="S107" s="257"/>
      <c r="T107" s="258"/>
      <c r="AT107" s="259" t="s">
        <v>139</v>
      </c>
      <c r="AU107" s="259" t="s">
        <v>84</v>
      </c>
      <c r="AV107" s="14" t="s">
        <v>82</v>
      </c>
      <c r="AW107" s="14" t="s">
        <v>37</v>
      </c>
      <c r="AX107" s="14" t="s">
        <v>74</v>
      </c>
      <c r="AY107" s="259" t="s">
        <v>130</v>
      </c>
    </row>
    <row r="108" spans="2:65" s="14" customFormat="1" ht="13.5">
      <c r="B108" s="250"/>
      <c r="C108" s="251"/>
      <c r="D108" s="206" t="s">
        <v>139</v>
      </c>
      <c r="E108" s="252" t="s">
        <v>30</v>
      </c>
      <c r="F108" s="253" t="s">
        <v>637</v>
      </c>
      <c r="G108" s="251"/>
      <c r="H108" s="252" t="s">
        <v>30</v>
      </c>
      <c r="I108" s="254"/>
      <c r="J108" s="251"/>
      <c r="K108" s="251"/>
      <c r="L108" s="255"/>
      <c r="M108" s="256"/>
      <c r="N108" s="257"/>
      <c r="O108" s="257"/>
      <c r="P108" s="257"/>
      <c r="Q108" s="257"/>
      <c r="R108" s="257"/>
      <c r="S108" s="257"/>
      <c r="T108" s="258"/>
      <c r="AT108" s="259" t="s">
        <v>139</v>
      </c>
      <c r="AU108" s="259" t="s">
        <v>84</v>
      </c>
      <c r="AV108" s="14" t="s">
        <v>82</v>
      </c>
      <c r="AW108" s="14" t="s">
        <v>37</v>
      </c>
      <c r="AX108" s="14" t="s">
        <v>74</v>
      </c>
      <c r="AY108" s="259" t="s">
        <v>130</v>
      </c>
    </row>
    <row r="109" spans="2:65" s="14" customFormat="1" ht="13.5">
      <c r="B109" s="250"/>
      <c r="C109" s="251"/>
      <c r="D109" s="206" t="s">
        <v>139</v>
      </c>
      <c r="E109" s="252" t="s">
        <v>30</v>
      </c>
      <c r="F109" s="253" t="s">
        <v>638</v>
      </c>
      <c r="G109" s="251"/>
      <c r="H109" s="252" t="s">
        <v>30</v>
      </c>
      <c r="I109" s="254"/>
      <c r="J109" s="251"/>
      <c r="K109" s="251"/>
      <c r="L109" s="255"/>
      <c r="M109" s="256"/>
      <c r="N109" s="257"/>
      <c r="O109" s="257"/>
      <c r="P109" s="257"/>
      <c r="Q109" s="257"/>
      <c r="R109" s="257"/>
      <c r="S109" s="257"/>
      <c r="T109" s="258"/>
      <c r="AT109" s="259" t="s">
        <v>139</v>
      </c>
      <c r="AU109" s="259" t="s">
        <v>84</v>
      </c>
      <c r="AV109" s="14" t="s">
        <v>82</v>
      </c>
      <c r="AW109" s="14" t="s">
        <v>37</v>
      </c>
      <c r="AX109" s="14" t="s">
        <v>74</v>
      </c>
      <c r="AY109" s="259" t="s">
        <v>130</v>
      </c>
    </row>
    <row r="110" spans="2:65" s="11" customFormat="1" ht="13.5">
      <c r="B110" s="204"/>
      <c r="C110" s="205"/>
      <c r="D110" s="206" t="s">
        <v>139</v>
      </c>
      <c r="E110" s="207" t="s">
        <v>30</v>
      </c>
      <c r="F110" s="208" t="s">
        <v>632</v>
      </c>
      <c r="G110" s="205"/>
      <c r="H110" s="209">
        <v>0.5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139</v>
      </c>
      <c r="AU110" s="215" t="s">
        <v>84</v>
      </c>
      <c r="AV110" s="11" t="s">
        <v>84</v>
      </c>
      <c r="AW110" s="11" t="s">
        <v>37</v>
      </c>
      <c r="AX110" s="11" t="s">
        <v>82</v>
      </c>
      <c r="AY110" s="215" t="s">
        <v>130</v>
      </c>
    </row>
    <row r="111" spans="2:65" s="10" customFormat="1" ht="29.85" customHeight="1">
      <c r="B111" s="176"/>
      <c r="C111" s="177"/>
      <c r="D111" s="178" t="s">
        <v>73</v>
      </c>
      <c r="E111" s="190" t="s">
        <v>639</v>
      </c>
      <c r="F111" s="190" t="s">
        <v>640</v>
      </c>
      <c r="G111" s="177"/>
      <c r="H111" s="177"/>
      <c r="I111" s="180"/>
      <c r="J111" s="191">
        <f>BK111</f>
        <v>0</v>
      </c>
      <c r="K111" s="177"/>
      <c r="L111" s="182"/>
      <c r="M111" s="183"/>
      <c r="N111" s="184"/>
      <c r="O111" s="184"/>
      <c r="P111" s="185">
        <f>SUM(P112:P122)</f>
        <v>0</v>
      </c>
      <c r="Q111" s="184"/>
      <c r="R111" s="185">
        <f>SUM(R112:R122)</f>
        <v>0</v>
      </c>
      <c r="S111" s="184"/>
      <c r="T111" s="186">
        <f>SUM(T112:T122)</f>
        <v>0</v>
      </c>
      <c r="AR111" s="187" t="s">
        <v>152</v>
      </c>
      <c r="AT111" s="188" t="s">
        <v>73</v>
      </c>
      <c r="AU111" s="188" t="s">
        <v>82</v>
      </c>
      <c r="AY111" s="187" t="s">
        <v>130</v>
      </c>
      <c r="BK111" s="189">
        <f>SUM(BK112:BK122)</f>
        <v>0</v>
      </c>
    </row>
    <row r="112" spans="2:65" s="1" customFormat="1" ht="16.5" customHeight="1">
      <c r="B112" s="41"/>
      <c r="C112" s="192" t="s">
        <v>137</v>
      </c>
      <c r="D112" s="192" t="s">
        <v>132</v>
      </c>
      <c r="E112" s="193" t="s">
        <v>641</v>
      </c>
      <c r="F112" s="194" t="s">
        <v>642</v>
      </c>
      <c r="G112" s="195" t="s">
        <v>348</v>
      </c>
      <c r="H112" s="196">
        <v>1</v>
      </c>
      <c r="I112" s="197"/>
      <c r="J112" s="198">
        <f>ROUND(I112*H112,2)</f>
        <v>0</v>
      </c>
      <c r="K112" s="194" t="s">
        <v>30</v>
      </c>
      <c r="L112" s="61"/>
      <c r="M112" s="199" t="s">
        <v>30</v>
      </c>
      <c r="N112" s="200" t="s">
        <v>45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617</v>
      </c>
      <c r="AT112" s="24" t="s">
        <v>132</v>
      </c>
      <c r="AU112" s="24" t="s">
        <v>84</v>
      </c>
      <c r="AY112" s="24" t="s">
        <v>130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82</v>
      </c>
      <c r="BK112" s="203">
        <f>ROUND(I112*H112,2)</f>
        <v>0</v>
      </c>
      <c r="BL112" s="24" t="s">
        <v>617</v>
      </c>
      <c r="BM112" s="24" t="s">
        <v>643</v>
      </c>
    </row>
    <row r="113" spans="2:65" s="14" customFormat="1" ht="13.5">
      <c r="B113" s="250"/>
      <c r="C113" s="251"/>
      <c r="D113" s="206" t="s">
        <v>139</v>
      </c>
      <c r="E113" s="252" t="s">
        <v>30</v>
      </c>
      <c r="F113" s="253" t="s">
        <v>644</v>
      </c>
      <c r="G113" s="251"/>
      <c r="H113" s="252" t="s">
        <v>30</v>
      </c>
      <c r="I113" s="254"/>
      <c r="J113" s="251"/>
      <c r="K113" s="251"/>
      <c r="L113" s="255"/>
      <c r="M113" s="256"/>
      <c r="N113" s="257"/>
      <c r="O113" s="257"/>
      <c r="P113" s="257"/>
      <c r="Q113" s="257"/>
      <c r="R113" s="257"/>
      <c r="S113" s="257"/>
      <c r="T113" s="258"/>
      <c r="AT113" s="259" t="s">
        <v>139</v>
      </c>
      <c r="AU113" s="259" t="s">
        <v>84</v>
      </c>
      <c r="AV113" s="14" t="s">
        <v>82</v>
      </c>
      <c r="AW113" s="14" t="s">
        <v>37</v>
      </c>
      <c r="AX113" s="14" t="s">
        <v>74</v>
      </c>
      <c r="AY113" s="259" t="s">
        <v>130</v>
      </c>
    </row>
    <row r="114" spans="2:65" s="14" customFormat="1" ht="13.5">
      <c r="B114" s="250"/>
      <c r="C114" s="251"/>
      <c r="D114" s="206" t="s">
        <v>139</v>
      </c>
      <c r="E114" s="252" t="s">
        <v>30</v>
      </c>
      <c r="F114" s="253" t="s">
        <v>645</v>
      </c>
      <c r="G114" s="251"/>
      <c r="H114" s="252" t="s">
        <v>30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AT114" s="259" t="s">
        <v>139</v>
      </c>
      <c r="AU114" s="259" t="s">
        <v>84</v>
      </c>
      <c r="AV114" s="14" t="s">
        <v>82</v>
      </c>
      <c r="AW114" s="14" t="s">
        <v>37</v>
      </c>
      <c r="AX114" s="14" t="s">
        <v>74</v>
      </c>
      <c r="AY114" s="259" t="s">
        <v>130</v>
      </c>
    </row>
    <row r="115" spans="2:65" s="11" customFormat="1" ht="13.5">
      <c r="B115" s="204"/>
      <c r="C115" s="205"/>
      <c r="D115" s="206" t="s">
        <v>139</v>
      </c>
      <c r="E115" s="207" t="s">
        <v>30</v>
      </c>
      <c r="F115" s="208" t="s">
        <v>82</v>
      </c>
      <c r="G115" s="205"/>
      <c r="H115" s="209">
        <v>1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139</v>
      </c>
      <c r="AU115" s="215" t="s">
        <v>84</v>
      </c>
      <c r="AV115" s="11" t="s">
        <v>84</v>
      </c>
      <c r="AW115" s="11" t="s">
        <v>37</v>
      </c>
      <c r="AX115" s="11" t="s">
        <v>82</v>
      </c>
      <c r="AY115" s="215" t="s">
        <v>130</v>
      </c>
    </row>
    <row r="116" spans="2:65" s="1" customFormat="1" ht="16.5" customHeight="1">
      <c r="B116" s="41"/>
      <c r="C116" s="192" t="s">
        <v>152</v>
      </c>
      <c r="D116" s="192" t="s">
        <v>132</v>
      </c>
      <c r="E116" s="193" t="s">
        <v>646</v>
      </c>
      <c r="F116" s="194" t="s">
        <v>647</v>
      </c>
      <c r="G116" s="195" t="s">
        <v>348</v>
      </c>
      <c r="H116" s="196">
        <v>1</v>
      </c>
      <c r="I116" s="197"/>
      <c r="J116" s="198">
        <f>ROUND(I116*H116,2)</f>
        <v>0</v>
      </c>
      <c r="K116" s="194" t="s">
        <v>30</v>
      </c>
      <c r="L116" s="61"/>
      <c r="M116" s="199" t="s">
        <v>30</v>
      </c>
      <c r="N116" s="200" t="s">
        <v>45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617</v>
      </c>
      <c r="AT116" s="24" t="s">
        <v>132</v>
      </c>
      <c r="AU116" s="24" t="s">
        <v>84</v>
      </c>
      <c r="AY116" s="24" t="s">
        <v>130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82</v>
      </c>
      <c r="BK116" s="203">
        <f>ROUND(I116*H116,2)</f>
        <v>0</v>
      </c>
      <c r="BL116" s="24" t="s">
        <v>617</v>
      </c>
      <c r="BM116" s="24" t="s">
        <v>648</v>
      </c>
    </row>
    <row r="117" spans="2:65" s="14" customFormat="1" ht="13.5">
      <c r="B117" s="250"/>
      <c r="C117" s="251"/>
      <c r="D117" s="206" t="s">
        <v>139</v>
      </c>
      <c r="E117" s="252" t="s">
        <v>30</v>
      </c>
      <c r="F117" s="253" t="s">
        <v>649</v>
      </c>
      <c r="G117" s="251"/>
      <c r="H117" s="252" t="s">
        <v>30</v>
      </c>
      <c r="I117" s="254"/>
      <c r="J117" s="251"/>
      <c r="K117" s="251"/>
      <c r="L117" s="255"/>
      <c r="M117" s="256"/>
      <c r="N117" s="257"/>
      <c r="O117" s="257"/>
      <c r="P117" s="257"/>
      <c r="Q117" s="257"/>
      <c r="R117" s="257"/>
      <c r="S117" s="257"/>
      <c r="T117" s="258"/>
      <c r="AT117" s="259" t="s">
        <v>139</v>
      </c>
      <c r="AU117" s="259" t="s">
        <v>84</v>
      </c>
      <c r="AV117" s="14" t="s">
        <v>82</v>
      </c>
      <c r="AW117" s="14" t="s">
        <v>37</v>
      </c>
      <c r="AX117" s="14" t="s">
        <v>74</v>
      </c>
      <c r="AY117" s="259" t="s">
        <v>130</v>
      </c>
    </row>
    <row r="118" spans="2:65" s="14" customFormat="1" ht="13.5">
      <c r="B118" s="250"/>
      <c r="C118" s="251"/>
      <c r="D118" s="206" t="s">
        <v>139</v>
      </c>
      <c r="E118" s="252" t="s">
        <v>30</v>
      </c>
      <c r="F118" s="253" t="s">
        <v>650</v>
      </c>
      <c r="G118" s="251"/>
      <c r="H118" s="252" t="s">
        <v>30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139</v>
      </c>
      <c r="AU118" s="259" t="s">
        <v>84</v>
      </c>
      <c r="AV118" s="14" t="s">
        <v>82</v>
      </c>
      <c r="AW118" s="14" t="s">
        <v>37</v>
      </c>
      <c r="AX118" s="14" t="s">
        <v>74</v>
      </c>
      <c r="AY118" s="259" t="s">
        <v>130</v>
      </c>
    </row>
    <row r="119" spans="2:65" s="11" customFormat="1" ht="13.5">
      <c r="B119" s="204"/>
      <c r="C119" s="205"/>
      <c r="D119" s="206" t="s">
        <v>139</v>
      </c>
      <c r="E119" s="207" t="s">
        <v>30</v>
      </c>
      <c r="F119" s="208" t="s">
        <v>82</v>
      </c>
      <c r="G119" s="205"/>
      <c r="H119" s="209">
        <v>1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139</v>
      </c>
      <c r="AU119" s="215" t="s">
        <v>84</v>
      </c>
      <c r="AV119" s="11" t="s">
        <v>84</v>
      </c>
      <c r="AW119" s="11" t="s">
        <v>37</v>
      </c>
      <c r="AX119" s="11" t="s">
        <v>82</v>
      </c>
      <c r="AY119" s="215" t="s">
        <v>130</v>
      </c>
    </row>
    <row r="120" spans="2:65" s="1" customFormat="1" ht="16.5" customHeight="1">
      <c r="B120" s="41"/>
      <c r="C120" s="192" t="s">
        <v>157</v>
      </c>
      <c r="D120" s="192" t="s">
        <v>132</v>
      </c>
      <c r="E120" s="193" t="s">
        <v>651</v>
      </c>
      <c r="F120" s="194" t="s">
        <v>652</v>
      </c>
      <c r="G120" s="195" t="s">
        <v>616</v>
      </c>
      <c r="H120" s="196">
        <v>1</v>
      </c>
      <c r="I120" s="197"/>
      <c r="J120" s="198">
        <f>ROUND(I120*H120,2)</f>
        <v>0</v>
      </c>
      <c r="K120" s="194" t="s">
        <v>30</v>
      </c>
      <c r="L120" s="61"/>
      <c r="M120" s="199" t="s">
        <v>30</v>
      </c>
      <c r="N120" s="200" t="s">
        <v>45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617</v>
      </c>
      <c r="AT120" s="24" t="s">
        <v>132</v>
      </c>
      <c r="AU120" s="24" t="s">
        <v>84</v>
      </c>
      <c r="AY120" s="24" t="s">
        <v>130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82</v>
      </c>
      <c r="BK120" s="203">
        <f>ROUND(I120*H120,2)</f>
        <v>0</v>
      </c>
      <c r="BL120" s="24" t="s">
        <v>617</v>
      </c>
      <c r="BM120" s="24" t="s">
        <v>653</v>
      </c>
    </row>
    <row r="121" spans="2:65" s="14" customFormat="1" ht="13.5">
      <c r="B121" s="250"/>
      <c r="C121" s="251"/>
      <c r="D121" s="206" t="s">
        <v>139</v>
      </c>
      <c r="E121" s="252" t="s">
        <v>30</v>
      </c>
      <c r="F121" s="253" t="s">
        <v>652</v>
      </c>
      <c r="G121" s="251"/>
      <c r="H121" s="252" t="s">
        <v>30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AT121" s="259" t="s">
        <v>139</v>
      </c>
      <c r="AU121" s="259" t="s">
        <v>84</v>
      </c>
      <c r="AV121" s="14" t="s">
        <v>82</v>
      </c>
      <c r="AW121" s="14" t="s">
        <v>37</v>
      </c>
      <c r="AX121" s="14" t="s">
        <v>74</v>
      </c>
      <c r="AY121" s="259" t="s">
        <v>130</v>
      </c>
    </row>
    <row r="122" spans="2:65" s="11" customFormat="1" ht="13.5">
      <c r="B122" s="204"/>
      <c r="C122" s="205"/>
      <c r="D122" s="206" t="s">
        <v>139</v>
      </c>
      <c r="E122" s="207" t="s">
        <v>30</v>
      </c>
      <c r="F122" s="208" t="s">
        <v>82</v>
      </c>
      <c r="G122" s="205"/>
      <c r="H122" s="209">
        <v>1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139</v>
      </c>
      <c r="AU122" s="215" t="s">
        <v>84</v>
      </c>
      <c r="AV122" s="11" t="s">
        <v>84</v>
      </c>
      <c r="AW122" s="11" t="s">
        <v>37</v>
      </c>
      <c r="AX122" s="11" t="s">
        <v>82</v>
      </c>
      <c r="AY122" s="215" t="s">
        <v>130</v>
      </c>
    </row>
    <row r="123" spans="2:65" s="10" customFormat="1" ht="29.85" customHeight="1">
      <c r="B123" s="176"/>
      <c r="C123" s="177"/>
      <c r="D123" s="178" t="s">
        <v>73</v>
      </c>
      <c r="E123" s="190" t="s">
        <v>654</v>
      </c>
      <c r="F123" s="190" t="s">
        <v>655</v>
      </c>
      <c r="G123" s="177"/>
      <c r="H123" s="177"/>
      <c r="I123" s="180"/>
      <c r="J123" s="191">
        <f>BK123</f>
        <v>0</v>
      </c>
      <c r="K123" s="177"/>
      <c r="L123" s="182"/>
      <c r="M123" s="183"/>
      <c r="N123" s="184"/>
      <c r="O123" s="184"/>
      <c r="P123" s="185">
        <f>SUM(P124:P129)</f>
        <v>0</v>
      </c>
      <c r="Q123" s="184"/>
      <c r="R123" s="185">
        <f>SUM(R124:R129)</f>
        <v>0</v>
      </c>
      <c r="S123" s="184"/>
      <c r="T123" s="186">
        <f>SUM(T124:T129)</f>
        <v>0</v>
      </c>
      <c r="AR123" s="187" t="s">
        <v>152</v>
      </c>
      <c r="AT123" s="188" t="s">
        <v>73</v>
      </c>
      <c r="AU123" s="188" t="s">
        <v>82</v>
      </c>
      <c r="AY123" s="187" t="s">
        <v>130</v>
      </c>
      <c r="BK123" s="189">
        <f>SUM(BK124:BK129)</f>
        <v>0</v>
      </c>
    </row>
    <row r="124" spans="2:65" s="1" customFormat="1" ht="16.5" customHeight="1">
      <c r="B124" s="41"/>
      <c r="C124" s="192" t="s">
        <v>162</v>
      </c>
      <c r="D124" s="192" t="s">
        <v>132</v>
      </c>
      <c r="E124" s="193" t="s">
        <v>656</v>
      </c>
      <c r="F124" s="194" t="s">
        <v>657</v>
      </c>
      <c r="G124" s="195" t="s">
        <v>348</v>
      </c>
      <c r="H124" s="196">
        <v>1</v>
      </c>
      <c r="I124" s="197"/>
      <c r="J124" s="198">
        <f>ROUND(I124*H124,2)</f>
        <v>0</v>
      </c>
      <c r="K124" s="194" t="s">
        <v>30</v>
      </c>
      <c r="L124" s="61"/>
      <c r="M124" s="199" t="s">
        <v>30</v>
      </c>
      <c r="N124" s="200" t="s">
        <v>45</v>
      </c>
      <c r="O124" s="42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4" t="s">
        <v>617</v>
      </c>
      <c r="AT124" s="24" t="s">
        <v>132</v>
      </c>
      <c r="AU124" s="24" t="s">
        <v>84</v>
      </c>
      <c r="AY124" s="24" t="s">
        <v>130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4" t="s">
        <v>82</v>
      </c>
      <c r="BK124" s="203">
        <f>ROUND(I124*H124,2)</f>
        <v>0</v>
      </c>
      <c r="BL124" s="24" t="s">
        <v>617</v>
      </c>
      <c r="BM124" s="24" t="s">
        <v>658</v>
      </c>
    </row>
    <row r="125" spans="2:65" s="14" customFormat="1" ht="13.5">
      <c r="B125" s="250"/>
      <c r="C125" s="251"/>
      <c r="D125" s="206" t="s">
        <v>139</v>
      </c>
      <c r="E125" s="252" t="s">
        <v>30</v>
      </c>
      <c r="F125" s="253" t="s">
        <v>652</v>
      </c>
      <c r="G125" s="251"/>
      <c r="H125" s="252" t="s">
        <v>30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AT125" s="259" t="s">
        <v>139</v>
      </c>
      <c r="AU125" s="259" t="s">
        <v>84</v>
      </c>
      <c r="AV125" s="14" t="s">
        <v>82</v>
      </c>
      <c r="AW125" s="14" t="s">
        <v>37</v>
      </c>
      <c r="AX125" s="14" t="s">
        <v>74</v>
      </c>
      <c r="AY125" s="259" t="s">
        <v>130</v>
      </c>
    </row>
    <row r="126" spans="2:65" s="11" customFormat="1" ht="13.5">
      <c r="B126" s="204"/>
      <c r="C126" s="205"/>
      <c r="D126" s="206" t="s">
        <v>139</v>
      </c>
      <c r="E126" s="207" t="s">
        <v>30</v>
      </c>
      <c r="F126" s="208" t="s">
        <v>82</v>
      </c>
      <c r="G126" s="205"/>
      <c r="H126" s="209">
        <v>1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139</v>
      </c>
      <c r="AU126" s="215" t="s">
        <v>84</v>
      </c>
      <c r="AV126" s="11" t="s">
        <v>84</v>
      </c>
      <c r="AW126" s="11" t="s">
        <v>37</v>
      </c>
      <c r="AX126" s="11" t="s">
        <v>82</v>
      </c>
      <c r="AY126" s="215" t="s">
        <v>130</v>
      </c>
    </row>
    <row r="127" spans="2:65" s="1" customFormat="1" ht="16.5" customHeight="1">
      <c r="B127" s="41"/>
      <c r="C127" s="192" t="s">
        <v>169</v>
      </c>
      <c r="D127" s="192" t="s">
        <v>132</v>
      </c>
      <c r="E127" s="193" t="s">
        <v>659</v>
      </c>
      <c r="F127" s="194" t="s">
        <v>660</v>
      </c>
      <c r="G127" s="195" t="s">
        <v>616</v>
      </c>
      <c r="H127" s="196">
        <v>1</v>
      </c>
      <c r="I127" s="197"/>
      <c r="J127" s="198">
        <f>ROUND(I127*H127,2)</f>
        <v>0</v>
      </c>
      <c r="K127" s="194" t="s">
        <v>30</v>
      </c>
      <c r="L127" s="61"/>
      <c r="M127" s="199" t="s">
        <v>30</v>
      </c>
      <c r="N127" s="200" t="s">
        <v>45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617</v>
      </c>
      <c r="AT127" s="24" t="s">
        <v>132</v>
      </c>
      <c r="AU127" s="24" t="s">
        <v>84</v>
      </c>
      <c r="AY127" s="24" t="s">
        <v>130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82</v>
      </c>
      <c r="BK127" s="203">
        <f>ROUND(I127*H127,2)</f>
        <v>0</v>
      </c>
      <c r="BL127" s="24" t="s">
        <v>617</v>
      </c>
      <c r="BM127" s="24" t="s">
        <v>661</v>
      </c>
    </row>
    <row r="128" spans="2:65" s="14" customFormat="1" ht="13.5">
      <c r="B128" s="250"/>
      <c r="C128" s="251"/>
      <c r="D128" s="206" t="s">
        <v>139</v>
      </c>
      <c r="E128" s="252" t="s">
        <v>30</v>
      </c>
      <c r="F128" s="253" t="s">
        <v>660</v>
      </c>
      <c r="G128" s="251"/>
      <c r="H128" s="252" t="s">
        <v>30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AT128" s="259" t="s">
        <v>139</v>
      </c>
      <c r="AU128" s="259" t="s">
        <v>84</v>
      </c>
      <c r="AV128" s="14" t="s">
        <v>82</v>
      </c>
      <c r="AW128" s="14" t="s">
        <v>37</v>
      </c>
      <c r="AX128" s="14" t="s">
        <v>74</v>
      </c>
      <c r="AY128" s="259" t="s">
        <v>130</v>
      </c>
    </row>
    <row r="129" spans="2:65" s="11" customFormat="1" ht="13.5">
      <c r="B129" s="204"/>
      <c r="C129" s="205"/>
      <c r="D129" s="206" t="s">
        <v>139</v>
      </c>
      <c r="E129" s="207" t="s">
        <v>30</v>
      </c>
      <c r="F129" s="208" t="s">
        <v>82</v>
      </c>
      <c r="G129" s="205"/>
      <c r="H129" s="209">
        <v>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139</v>
      </c>
      <c r="AU129" s="215" t="s">
        <v>84</v>
      </c>
      <c r="AV129" s="11" t="s">
        <v>84</v>
      </c>
      <c r="AW129" s="11" t="s">
        <v>37</v>
      </c>
      <c r="AX129" s="11" t="s">
        <v>82</v>
      </c>
      <c r="AY129" s="215" t="s">
        <v>130</v>
      </c>
    </row>
    <row r="130" spans="2:65" s="10" customFormat="1" ht="29.85" customHeight="1">
      <c r="B130" s="176"/>
      <c r="C130" s="177"/>
      <c r="D130" s="178" t="s">
        <v>73</v>
      </c>
      <c r="E130" s="190" t="s">
        <v>662</v>
      </c>
      <c r="F130" s="190" t="s">
        <v>663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SUM(P131:P166)</f>
        <v>0</v>
      </c>
      <c r="Q130" s="184"/>
      <c r="R130" s="185">
        <f>SUM(R131:R166)</f>
        <v>0</v>
      </c>
      <c r="S130" s="184"/>
      <c r="T130" s="186">
        <f>SUM(T131:T166)</f>
        <v>0</v>
      </c>
      <c r="AR130" s="187" t="s">
        <v>152</v>
      </c>
      <c r="AT130" s="188" t="s">
        <v>73</v>
      </c>
      <c r="AU130" s="188" t="s">
        <v>82</v>
      </c>
      <c r="AY130" s="187" t="s">
        <v>130</v>
      </c>
      <c r="BK130" s="189">
        <f>SUM(BK131:BK166)</f>
        <v>0</v>
      </c>
    </row>
    <row r="131" spans="2:65" s="1" customFormat="1" ht="16.5" customHeight="1">
      <c r="B131" s="41"/>
      <c r="C131" s="192" t="s">
        <v>174</v>
      </c>
      <c r="D131" s="192" t="s">
        <v>132</v>
      </c>
      <c r="E131" s="193" t="s">
        <v>664</v>
      </c>
      <c r="F131" s="194" t="s">
        <v>665</v>
      </c>
      <c r="G131" s="195" t="s">
        <v>616</v>
      </c>
      <c r="H131" s="196">
        <v>1</v>
      </c>
      <c r="I131" s="197"/>
      <c r="J131" s="198">
        <f>ROUND(I131*H131,2)</f>
        <v>0</v>
      </c>
      <c r="K131" s="194" t="s">
        <v>30</v>
      </c>
      <c r="L131" s="61"/>
      <c r="M131" s="199" t="s">
        <v>30</v>
      </c>
      <c r="N131" s="200" t="s">
        <v>45</v>
      </c>
      <c r="O131" s="4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4" t="s">
        <v>617</v>
      </c>
      <c r="AT131" s="24" t="s">
        <v>132</v>
      </c>
      <c r="AU131" s="24" t="s">
        <v>84</v>
      </c>
      <c r="AY131" s="24" t="s">
        <v>130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82</v>
      </c>
      <c r="BK131" s="203">
        <f>ROUND(I131*H131,2)</f>
        <v>0</v>
      </c>
      <c r="BL131" s="24" t="s">
        <v>617</v>
      </c>
      <c r="BM131" s="24" t="s">
        <v>666</v>
      </c>
    </row>
    <row r="132" spans="2:65" s="14" customFormat="1" ht="13.5">
      <c r="B132" s="250"/>
      <c r="C132" s="251"/>
      <c r="D132" s="206" t="s">
        <v>139</v>
      </c>
      <c r="E132" s="252" t="s">
        <v>30</v>
      </c>
      <c r="F132" s="253" t="s">
        <v>667</v>
      </c>
      <c r="G132" s="251"/>
      <c r="H132" s="252" t="s">
        <v>30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AT132" s="259" t="s">
        <v>139</v>
      </c>
      <c r="AU132" s="259" t="s">
        <v>84</v>
      </c>
      <c r="AV132" s="14" t="s">
        <v>82</v>
      </c>
      <c r="AW132" s="14" t="s">
        <v>37</v>
      </c>
      <c r="AX132" s="14" t="s">
        <v>74</v>
      </c>
      <c r="AY132" s="259" t="s">
        <v>130</v>
      </c>
    </row>
    <row r="133" spans="2:65" s="14" customFormat="1" ht="13.5">
      <c r="B133" s="250"/>
      <c r="C133" s="251"/>
      <c r="D133" s="206" t="s">
        <v>139</v>
      </c>
      <c r="E133" s="252" t="s">
        <v>30</v>
      </c>
      <c r="F133" s="253" t="s">
        <v>668</v>
      </c>
      <c r="G133" s="251"/>
      <c r="H133" s="252" t="s">
        <v>30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AT133" s="259" t="s">
        <v>139</v>
      </c>
      <c r="AU133" s="259" t="s">
        <v>84</v>
      </c>
      <c r="AV133" s="14" t="s">
        <v>82</v>
      </c>
      <c r="AW133" s="14" t="s">
        <v>37</v>
      </c>
      <c r="AX133" s="14" t="s">
        <v>74</v>
      </c>
      <c r="AY133" s="259" t="s">
        <v>130</v>
      </c>
    </row>
    <row r="134" spans="2:65" s="14" customFormat="1" ht="13.5">
      <c r="B134" s="250"/>
      <c r="C134" s="251"/>
      <c r="D134" s="206" t="s">
        <v>139</v>
      </c>
      <c r="E134" s="252" t="s">
        <v>30</v>
      </c>
      <c r="F134" s="253" t="s">
        <v>669</v>
      </c>
      <c r="G134" s="251"/>
      <c r="H134" s="252" t="s">
        <v>30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AT134" s="259" t="s">
        <v>139</v>
      </c>
      <c r="AU134" s="259" t="s">
        <v>84</v>
      </c>
      <c r="AV134" s="14" t="s">
        <v>82</v>
      </c>
      <c r="AW134" s="14" t="s">
        <v>37</v>
      </c>
      <c r="AX134" s="14" t="s">
        <v>74</v>
      </c>
      <c r="AY134" s="259" t="s">
        <v>130</v>
      </c>
    </row>
    <row r="135" spans="2:65" s="11" customFormat="1" ht="13.5">
      <c r="B135" s="204"/>
      <c r="C135" s="205"/>
      <c r="D135" s="206" t="s">
        <v>139</v>
      </c>
      <c r="E135" s="207" t="s">
        <v>30</v>
      </c>
      <c r="F135" s="208" t="s">
        <v>82</v>
      </c>
      <c r="G135" s="205"/>
      <c r="H135" s="209">
        <v>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139</v>
      </c>
      <c r="AU135" s="215" t="s">
        <v>84</v>
      </c>
      <c r="AV135" s="11" t="s">
        <v>84</v>
      </c>
      <c r="AW135" s="11" t="s">
        <v>37</v>
      </c>
      <c r="AX135" s="11" t="s">
        <v>82</v>
      </c>
      <c r="AY135" s="215" t="s">
        <v>130</v>
      </c>
    </row>
    <row r="136" spans="2:65" s="1" customFormat="1" ht="16.5" customHeight="1">
      <c r="B136" s="41"/>
      <c r="C136" s="192" t="s">
        <v>179</v>
      </c>
      <c r="D136" s="192" t="s">
        <v>132</v>
      </c>
      <c r="E136" s="193" t="s">
        <v>670</v>
      </c>
      <c r="F136" s="194" t="s">
        <v>671</v>
      </c>
      <c r="G136" s="195" t="s">
        <v>348</v>
      </c>
      <c r="H136" s="196">
        <v>1</v>
      </c>
      <c r="I136" s="197"/>
      <c r="J136" s="198">
        <f>ROUND(I136*H136,2)</f>
        <v>0</v>
      </c>
      <c r="K136" s="194" t="s">
        <v>30</v>
      </c>
      <c r="L136" s="61"/>
      <c r="M136" s="199" t="s">
        <v>30</v>
      </c>
      <c r="N136" s="200" t="s">
        <v>45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617</v>
      </c>
      <c r="AT136" s="24" t="s">
        <v>132</v>
      </c>
      <c r="AU136" s="24" t="s">
        <v>84</v>
      </c>
      <c r="AY136" s="24" t="s">
        <v>130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82</v>
      </c>
      <c r="BK136" s="203">
        <f>ROUND(I136*H136,2)</f>
        <v>0</v>
      </c>
      <c r="BL136" s="24" t="s">
        <v>617</v>
      </c>
      <c r="BM136" s="24" t="s">
        <v>672</v>
      </c>
    </row>
    <row r="137" spans="2:65" s="14" customFormat="1" ht="13.5">
      <c r="B137" s="250"/>
      <c r="C137" s="251"/>
      <c r="D137" s="206" t="s">
        <v>139</v>
      </c>
      <c r="E137" s="252" t="s">
        <v>30</v>
      </c>
      <c r="F137" s="253" t="s">
        <v>673</v>
      </c>
      <c r="G137" s="251"/>
      <c r="H137" s="252" t="s">
        <v>30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AT137" s="259" t="s">
        <v>139</v>
      </c>
      <c r="AU137" s="259" t="s">
        <v>84</v>
      </c>
      <c r="AV137" s="14" t="s">
        <v>82</v>
      </c>
      <c r="AW137" s="14" t="s">
        <v>37</v>
      </c>
      <c r="AX137" s="14" t="s">
        <v>74</v>
      </c>
      <c r="AY137" s="259" t="s">
        <v>130</v>
      </c>
    </row>
    <row r="138" spans="2:65" s="14" customFormat="1" ht="13.5">
      <c r="B138" s="250"/>
      <c r="C138" s="251"/>
      <c r="D138" s="206" t="s">
        <v>139</v>
      </c>
      <c r="E138" s="252" t="s">
        <v>30</v>
      </c>
      <c r="F138" s="253" t="s">
        <v>674</v>
      </c>
      <c r="G138" s="251"/>
      <c r="H138" s="252" t="s">
        <v>30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AT138" s="259" t="s">
        <v>139</v>
      </c>
      <c r="AU138" s="259" t="s">
        <v>84</v>
      </c>
      <c r="AV138" s="14" t="s">
        <v>82</v>
      </c>
      <c r="AW138" s="14" t="s">
        <v>37</v>
      </c>
      <c r="AX138" s="14" t="s">
        <v>74</v>
      </c>
      <c r="AY138" s="259" t="s">
        <v>130</v>
      </c>
    </row>
    <row r="139" spans="2:65" s="14" customFormat="1" ht="13.5">
      <c r="B139" s="250"/>
      <c r="C139" s="251"/>
      <c r="D139" s="206" t="s">
        <v>139</v>
      </c>
      <c r="E139" s="252" t="s">
        <v>30</v>
      </c>
      <c r="F139" s="253" t="s">
        <v>675</v>
      </c>
      <c r="G139" s="251"/>
      <c r="H139" s="252" t="s">
        <v>30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AT139" s="259" t="s">
        <v>139</v>
      </c>
      <c r="AU139" s="259" t="s">
        <v>84</v>
      </c>
      <c r="AV139" s="14" t="s">
        <v>82</v>
      </c>
      <c r="AW139" s="14" t="s">
        <v>37</v>
      </c>
      <c r="AX139" s="14" t="s">
        <v>74</v>
      </c>
      <c r="AY139" s="259" t="s">
        <v>130</v>
      </c>
    </row>
    <row r="140" spans="2:65" s="14" customFormat="1" ht="13.5">
      <c r="B140" s="250"/>
      <c r="C140" s="251"/>
      <c r="D140" s="206" t="s">
        <v>139</v>
      </c>
      <c r="E140" s="252" t="s">
        <v>30</v>
      </c>
      <c r="F140" s="253" t="s">
        <v>676</v>
      </c>
      <c r="G140" s="251"/>
      <c r="H140" s="252" t="s">
        <v>30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AT140" s="259" t="s">
        <v>139</v>
      </c>
      <c r="AU140" s="259" t="s">
        <v>84</v>
      </c>
      <c r="AV140" s="14" t="s">
        <v>82</v>
      </c>
      <c r="AW140" s="14" t="s">
        <v>37</v>
      </c>
      <c r="AX140" s="14" t="s">
        <v>74</v>
      </c>
      <c r="AY140" s="259" t="s">
        <v>130</v>
      </c>
    </row>
    <row r="141" spans="2:65" s="11" customFormat="1" ht="13.5">
      <c r="B141" s="204"/>
      <c r="C141" s="205"/>
      <c r="D141" s="206" t="s">
        <v>139</v>
      </c>
      <c r="E141" s="207" t="s">
        <v>30</v>
      </c>
      <c r="F141" s="208" t="s">
        <v>82</v>
      </c>
      <c r="G141" s="205"/>
      <c r="H141" s="209">
        <v>1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139</v>
      </c>
      <c r="AU141" s="215" t="s">
        <v>84</v>
      </c>
      <c r="AV141" s="11" t="s">
        <v>84</v>
      </c>
      <c r="AW141" s="11" t="s">
        <v>37</v>
      </c>
      <c r="AX141" s="11" t="s">
        <v>82</v>
      </c>
      <c r="AY141" s="215" t="s">
        <v>130</v>
      </c>
    </row>
    <row r="142" spans="2:65" s="1" customFormat="1" ht="16.5" customHeight="1">
      <c r="B142" s="41"/>
      <c r="C142" s="192" t="s">
        <v>184</v>
      </c>
      <c r="D142" s="192" t="s">
        <v>132</v>
      </c>
      <c r="E142" s="193" t="s">
        <v>677</v>
      </c>
      <c r="F142" s="194" t="s">
        <v>678</v>
      </c>
      <c r="G142" s="195" t="s">
        <v>348</v>
      </c>
      <c r="H142" s="196">
        <v>1</v>
      </c>
      <c r="I142" s="197"/>
      <c r="J142" s="198">
        <f>ROUND(I142*H142,2)</f>
        <v>0</v>
      </c>
      <c r="K142" s="194" t="s">
        <v>30</v>
      </c>
      <c r="L142" s="61"/>
      <c r="M142" s="199" t="s">
        <v>30</v>
      </c>
      <c r="N142" s="200" t="s">
        <v>45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617</v>
      </c>
      <c r="AT142" s="24" t="s">
        <v>132</v>
      </c>
      <c r="AU142" s="24" t="s">
        <v>84</v>
      </c>
      <c r="AY142" s="24" t="s">
        <v>130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82</v>
      </c>
      <c r="BK142" s="203">
        <f>ROUND(I142*H142,2)</f>
        <v>0</v>
      </c>
      <c r="BL142" s="24" t="s">
        <v>617</v>
      </c>
      <c r="BM142" s="24" t="s">
        <v>679</v>
      </c>
    </row>
    <row r="143" spans="2:65" s="14" customFormat="1" ht="13.5">
      <c r="B143" s="250"/>
      <c r="C143" s="251"/>
      <c r="D143" s="206" t="s">
        <v>139</v>
      </c>
      <c r="E143" s="252" t="s">
        <v>30</v>
      </c>
      <c r="F143" s="253" t="s">
        <v>680</v>
      </c>
      <c r="G143" s="251"/>
      <c r="H143" s="252" t="s">
        <v>30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AT143" s="259" t="s">
        <v>139</v>
      </c>
      <c r="AU143" s="259" t="s">
        <v>84</v>
      </c>
      <c r="AV143" s="14" t="s">
        <v>82</v>
      </c>
      <c r="AW143" s="14" t="s">
        <v>37</v>
      </c>
      <c r="AX143" s="14" t="s">
        <v>74</v>
      </c>
      <c r="AY143" s="259" t="s">
        <v>130</v>
      </c>
    </row>
    <row r="144" spans="2:65" s="11" customFormat="1" ht="13.5">
      <c r="B144" s="204"/>
      <c r="C144" s="205"/>
      <c r="D144" s="206" t="s">
        <v>139</v>
      </c>
      <c r="E144" s="207" t="s">
        <v>30</v>
      </c>
      <c r="F144" s="208" t="s">
        <v>82</v>
      </c>
      <c r="G144" s="205"/>
      <c r="H144" s="209">
        <v>1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139</v>
      </c>
      <c r="AU144" s="215" t="s">
        <v>84</v>
      </c>
      <c r="AV144" s="11" t="s">
        <v>84</v>
      </c>
      <c r="AW144" s="11" t="s">
        <v>37</v>
      </c>
      <c r="AX144" s="11" t="s">
        <v>82</v>
      </c>
      <c r="AY144" s="215" t="s">
        <v>130</v>
      </c>
    </row>
    <row r="145" spans="2:65" s="1" customFormat="1" ht="16.5" customHeight="1">
      <c r="B145" s="41"/>
      <c r="C145" s="192" t="s">
        <v>189</v>
      </c>
      <c r="D145" s="192" t="s">
        <v>132</v>
      </c>
      <c r="E145" s="193" t="s">
        <v>681</v>
      </c>
      <c r="F145" s="194" t="s">
        <v>682</v>
      </c>
      <c r="G145" s="195" t="s">
        <v>616</v>
      </c>
      <c r="H145" s="196">
        <v>1</v>
      </c>
      <c r="I145" s="197"/>
      <c r="J145" s="198">
        <f>ROUND(I145*H145,2)</f>
        <v>0</v>
      </c>
      <c r="K145" s="194" t="s">
        <v>30</v>
      </c>
      <c r="L145" s="61"/>
      <c r="M145" s="199" t="s">
        <v>30</v>
      </c>
      <c r="N145" s="200" t="s">
        <v>45</v>
      </c>
      <c r="O145" s="4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4" t="s">
        <v>617</v>
      </c>
      <c r="AT145" s="24" t="s">
        <v>132</v>
      </c>
      <c r="AU145" s="24" t="s">
        <v>84</v>
      </c>
      <c r="AY145" s="24" t="s">
        <v>130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82</v>
      </c>
      <c r="BK145" s="203">
        <f>ROUND(I145*H145,2)</f>
        <v>0</v>
      </c>
      <c r="BL145" s="24" t="s">
        <v>617</v>
      </c>
      <c r="BM145" s="24" t="s">
        <v>683</v>
      </c>
    </row>
    <row r="146" spans="2:65" s="14" customFormat="1" ht="13.5">
      <c r="B146" s="250"/>
      <c r="C146" s="251"/>
      <c r="D146" s="206" t="s">
        <v>139</v>
      </c>
      <c r="E146" s="252" t="s">
        <v>30</v>
      </c>
      <c r="F146" s="253" t="s">
        <v>684</v>
      </c>
      <c r="G146" s="251"/>
      <c r="H146" s="252" t="s">
        <v>30</v>
      </c>
      <c r="I146" s="254"/>
      <c r="J146" s="251"/>
      <c r="K146" s="251"/>
      <c r="L146" s="255"/>
      <c r="M146" s="256"/>
      <c r="N146" s="257"/>
      <c r="O146" s="257"/>
      <c r="P146" s="257"/>
      <c r="Q146" s="257"/>
      <c r="R146" s="257"/>
      <c r="S146" s="257"/>
      <c r="T146" s="258"/>
      <c r="AT146" s="259" t="s">
        <v>139</v>
      </c>
      <c r="AU146" s="259" t="s">
        <v>84</v>
      </c>
      <c r="AV146" s="14" t="s">
        <v>82</v>
      </c>
      <c r="AW146" s="14" t="s">
        <v>37</v>
      </c>
      <c r="AX146" s="14" t="s">
        <v>74</v>
      </c>
      <c r="AY146" s="259" t="s">
        <v>130</v>
      </c>
    </row>
    <row r="147" spans="2:65" s="14" customFormat="1" ht="13.5">
      <c r="B147" s="250"/>
      <c r="C147" s="251"/>
      <c r="D147" s="206" t="s">
        <v>139</v>
      </c>
      <c r="E147" s="252" t="s">
        <v>30</v>
      </c>
      <c r="F147" s="253" t="s">
        <v>685</v>
      </c>
      <c r="G147" s="251"/>
      <c r="H147" s="252" t="s">
        <v>30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AT147" s="259" t="s">
        <v>139</v>
      </c>
      <c r="AU147" s="259" t="s">
        <v>84</v>
      </c>
      <c r="AV147" s="14" t="s">
        <v>82</v>
      </c>
      <c r="AW147" s="14" t="s">
        <v>37</v>
      </c>
      <c r="AX147" s="14" t="s">
        <v>74</v>
      </c>
      <c r="AY147" s="259" t="s">
        <v>130</v>
      </c>
    </row>
    <row r="148" spans="2:65" s="11" customFormat="1" ht="13.5">
      <c r="B148" s="204"/>
      <c r="C148" s="205"/>
      <c r="D148" s="206" t="s">
        <v>139</v>
      </c>
      <c r="E148" s="207" t="s">
        <v>30</v>
      </c>
      <c r="F148" s="208" t="s">
        <v>82</v>
      </c>
      <c r="G148" s="205"/>
      <c r="H148" s="209">
        <v>1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139</v>
      </c>
      <c r="AU148" s="215" t="s">
        <v>84</v>
      </c>
      <c r="AV148" s="11" t="s">
        <v>84</v>
      </c>
      <c r="AW148" s="11" t="s">
        <v>37</v>
      </c>
      <c r="AX148" s="11" t="s">
        <v>82</v>
      </c>
      <c r="AY148" s="215" t="s">
        <v>130</v>
      </c>
    </row>
    <row r="149" spans="2:65" s="1" customFormat="1" ht="25.5" customHeight="1">
      <c r="B149" s="41"/>
      <c r="C149" s="192" t="s">
        <v>194</v>
      </c>
      <c r="D149" s="192" t="s">
        <v>132</v>
      </c>
      <c r="E149" s="193" t="s">
        <v>686</v>
      </c>
      <c r="F149" s="194" t="s">
        <v>687</v>
      </c>
      <c r="G149" s="195" t="s">
        <v>616</v>
      </c>
      <c r="H149" s="196">
        <v>1</v>
      </c>
      <c r="I149" s="197"/>
      <c r="J149" s="198">
        <f>ROUND(I149*H149,2)</f>
        <v>0</v>
      </c>
      <c r="K149" s="194" t="s">
        <v>30</v>
      </c>
      <c r="L149" s="61"/>
      <c r="M149" s="199" t="s">
        <v>30</v>
      </c>
      <c r="N149" s="200" t="s">
        <v>45</v>
      </c>
      <c r="O149" s="4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4" t="s">
        <v>617</v>
      </c>
      <c r="AT149" s="24" t="s">
        <v>132</v>
      </c>
      <c r="AU149" s="24" t="s">
        <v>84</v>
      </c>
      <c r="AY149" s="24" t="s">
        <v>130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82</v>
      </c>
      <c r="BK149" s="203">
        <f>ROUND(I149*H149,2)</f>
        <v>0</v>
      </c>
      <c r="BL149" s="24" t="s">
        <v>617</v>
      </c>
      <c r="BM149" s="24" t="s">
        <v>688</v>
      </c>
    </row>
    <row r="150" spans="2:65" s="11" customFormat="1" ht="13.5">
      <c r="B150" s="204"/>
      <c r="C150" s="205"/>
      <c r="D150" s="206" t="s">
        <v>139</v>
      </c>
      <c r="E150" s="207" t="s">
        <v>30</v>
      </c>
      <c r="F150" s="208" t="s">
        <v>82</v>
      </c>
      <c r="G150" s="205"/>
      <c r="H150" s="209">
        <v>1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84</v>
      </c>
      <c r="AV150" s="11" t="s">
        <v>84</v>
      </c>
      <c r="AW150" s="11" t="s">
        <v>37</v>
      </c>
      <c r="AX150" s="11" t="s">
        <v>82</v>
      </c>
      <c r="AY150" s="215" t="s">
        <v>130</v>
      </c>
    </row>
    <row r="151" spans="2:65" s="1" customFormat="1" ht="16.5" customHeight="1">
      <c r="B151" s="41"/>
      <c r="C151" s="192" t="s">
        <v>199</v>
      </c>
      <c r="D151" s="192" t="s">
        <v>132</v>
      </c>
      <c r="E151" s="193" t="s">
        <v>689</v>
      </c>
      <c r="F151" s="194" t="s">
        <v>690</v>
      </c>
      <c r="G151" s="195" t="s">
        <v>616</v>
      </c>
      <c r="H151" s="196">
        <v>1</v>
      </c>
      <c r="I151" s="197"/>
      <c r="J151" s="198">
        <f>ROUND(I151*H151,2)</f>
        <v>0</v>
      </c>
      <c r="K151" s="194" t="s">
        <v>30</v>
      </c>
      <c r="L151" s="61"/>
      <c r="M151" s="199" t="s">
        <v>30</v>
      </c>
      <c r="N151" s="200" t="s">
        <v>45</v>
      </c>
      <c r="O151" s="4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4" t="s">
        <v>617</v>
      </c>
      <c r="AT151" s="24" t="s">
        <v>132</v>
      </c>
      <c r="AU151" s="24" t="s">
        <v>84</v>
      </c>
      <c r="AY151" s="24" t="s">
        <v>130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4" t="s">
        <v>82</v>
      </c>
      <c r="BK151" s="203">
        <f>ROUND(I151*H151,2)</f>
        <v>0</v>
      </c>
      <c r="BL151" s="24" t="s">
        <v>617</v>
      </c>
      <c r="BM151" s="24" t="s">
        <v>691</v>
      </c>
    </row>
    <row r="152" spans="2:65" s="14" customFormat="1" ht="13.5">
      <c r="B152" s="250"/>
      <c r="C152" s="251"/>
      <c r="D152" s="206" t="s">
        <v>139</v>
      </c>
      <c r="E152" s="252" t="s">
        <v>30</v>
      </c>
      <c r="F152" s="253" t="s">
        <v>692</v>
      </c>
      <c r="G152" s="251"/>
      <c r="H152" s="252" t="s">
        <v>30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AT152" s="259" t="s">
        <v>139</v>
      </c>
      <c r="AU152" s="259" t="s">
        <v>84</v>
      </c>
      <c r="AV152" s="14" t="s">
        <v>82</v>
      </c>
      <c r="AW152" s="14" t="s">
        <v>37</v>
      </c>
      <c r="AX152" s="14" t="s">
        <v>74</v>
      </c>
      <c r="AY152" s="259" t="s">
        <v>130</v>
      </c>
    </row>
    <row r="153" spans="2:65" s="14" customFormat="1" ht="13.5">
      <c r="B153" s="250"/>
      <c r="C153" s="251"/>
      <c r="D153" s="206" t="s">
        <v>139</v>
      </c>
      <c r="E153" s="252" t="s">
        <v>30</v>
      </c>
      <c r="F153" s="253" t="s">
        <v>693</v>
      </c>
      <c r="G153" s="251"/>
      <c r="H153" s="252" t="s">
        <v>30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AT153" s="259" t="s">
        <v>139</v>
      </c>
      <c r="AU153" s="259" t="s">
        <v>84</v>
      </c>
      <c r="AV153" s="14" t="s">
        <v>82</v>
      </c>
      <c r="AW153" s="14" t="s">
        <v>37</v>
      </c>
      <c r="AX153" s="14" t="s">
        <v>74</v>
      </c>
      <c r="AY153" s="259" t="s">
        <v>130</v>
      </c>
    </row>
    <row r="154" spans="2:65" s="11" customFormat="1" ht="13.5">
      <c r="B154" s="204"/>
      <c r="C154" s="205"/>
      <c r="D154" s="206" t="s">
        <v>139</v>
      </c>
      <c r="E154" s="207" t="s">
        <v>30</v>
      </c>
      <c r="F154" s="208" t="s">
        <v>82</v>
      </c>
      <c r="G154" s="205"/>
      <c r="H154" s="209">
        <v>1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139</v>
      </c>
      <c r="AU154" s="215" t="s">
        <v>84</v>
      </c>
      <c r="AV154" s="11" t="s">
        <v>84</v>
      </c>
      <c r="AW154" s="11" t="s">
        <v>37</v>
      </c>
      <c r="AX154" s="11" t="s">
        <v>82</v>
      </c>
      <c r="AY154" s="215" t="s">
        <v>130</v>
      </c>
    </row>
    <row r="155" spans="2:65" s="1" customFormat="1" ht="16.5" customHeight="1">
      <c r="B155" s="41"/>
      <c r="C155" s="192" t="s">
        <v>10</v>
      </c>
      <c r="D155" s="192" t="s">
        <v>132</v>
      </c>
      <c r="E155" s="193" t="s">
        <v>694</v>
      </c>
      <c r="F155" s="194" t="s">
        <v>690</v>
      </c>
      <c r="G155" s="195" t="s">
        <v>616</v>
      </c>
      <c r="H155" s="196">
        <v>1</v>
      </c>
      <c r="I155" s="197"/>
      <c r="J155" s="198">
        <f>ROUND(I155*H155,2)</f>
        <v>0</v>
      </c>
      <c r="K155" s="194" t="s">
        <v>30</v>
      </c>
      <c r="L155" s="61"/>
      <c r="M155" s="199" t="s">
        <v>30</v>
      </c>
      <c r="N155" s="200" t="s">
        <v>45</v>
      </c>
      <c r="O155" s="4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4" t="s">
        <v>617</v>
      </c>
      <c r="AT155" s="24" t="s">
        <v>132</v>
      </c>
      <c r="AU155" s="24" t="s">
        <v>84</v>
      </c>
      <c r="AY155" s="24" t="s">
        <v>130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82</v>
      </c>
      <c r="BK155" s="203">
        <f>ROUND(I155*H155,2)</f>
        <v>0</v>
      </c>
      <c r="BL155" s="24" t="s">
        <v>617</v>
      </c>
      <c r="BM155" s="24" t="s">
        <v>695</v>
      </c>
    </row>
    <row r="156" spans="2:65" s="14" customFormat="1" ht="13.5">
      <c r="B156" s="250"/>
      <c r="C156" s="251"/>
      <c r="D156" s="206" t="s">
        <v>139</v>
      </c>
      <c r="E156" s="252" t="s">
        <v>30</v>
      </c>
      <c r="F156" s="253" t="s">
        <v>696</v>
      </c>
      <c r="G156" s="251"/>
      <c r="H156" s="252" t="s">
        <v>30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AT156" s="259" t="s">
        <v>139</v>
      </c>
      <c r="AU156" s="259" t="s">
        <v>84</v>
      </c>
      <c r="AV156" s="14" t="s">
        <v>82</v>
      </c>
      <c r="AW156" s="14" t="s">
        <v>37</v>
      </c>
      <c r="AX156" s="14" t="s">
        <v>74</v>
      </c>
      <c r="AY156" s="259" t="s">
        <v>130</v>
      </c>
    </row>
    <row r="157" spans="2:65" s="14" customFormat="1" ht="13.5">
      <c r="B157" s="250"/>
      <c r="C157" s="251"/>
      <c r="D157" s="206" t="s">
        <v>139</v>
      </c>
      <c r="E157" s="252" t="s">
        <v>30</v>
      </c>
      <c r="F157" s="253" t="s">
        <v>697</v>
      </c>
      <c r="G157" s="251"/>
      <c r="H157" s="252" t="s">
        <v>30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139</v>
      </c>
      <c r="AU157" s="259" t="s">
        <v>84</v>
      </c>
      <c r="AV157" s="14" t="s">
        <v>82</v>
      </c>
      <c r="AW157" s="14" t="s">
        <v>37</v>
      </c>
      <c r="AX157" s="14" t="s">
        <v>74</v>
      </c>
      <c r="AY157" s="259" t="s">
        <v>130</v>
      </c>
    </row>
    <row r="158" spans="2:65" s="14" customFormat="1" ht="13.5">
      <c r="B158" s="250"/>
      <c r="C158" s="251"/>
      <c r="D158" s="206" t="s">
        <v>139</v>
      </c>
      <c r="E158" s="252" t="s">
        <v>30</v>
      </c>
      <c r="F158" s="253" t="s">
        <v>698</v>
      </c>
      <c r="G158" s="251"/>
      <c r="H158" s="252" t="s">
        <v>30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AT158" s="259" t="s">
        <v>139</v>
      </c>
      <c r="AU158" s="259" t="s">
        <v>84</v>
      </c>
      <c r="AV158" s="14" t="s">
        <v>82</v>
      </c>
      <c r="AW158" s="14" t="s">
        <v>37</v>
      </c>
      <c r="AX158" s="14" t="s">
        <v>74</v>
      </c>
      <c r="AY158" s="259" t="s">
        <v>130</v>
      </c>
    </row>
    <row r="159" spans="2:65" s="14" customFormat="1" ht="13.5">
      <c r="B159" s="250"/>
      <c r="C159" s="251"/>
      <c r="D159" s="206" t="s">
        <v>139</v>
      </c>
      <c r="E159" s="252" t="s">
        <v>30</v>
      </c>
      <c r="F159" s="253" t="s">
        <v>699</v>
      </c>
      <c r="G159" s="251"/>
      <c r="H159" s="252" t="s">
        <v>30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AT159" s="259" t="s">
        <v>139</v>
      </c>
      <c r="AU159" s="259" t="s">
        <v>84</v>
      </c>
      <c r="AV159" s="14" t="s">
        <v>82</v>
      </c>
      <c r="AW159" s="14" t="s">
        <v>37</v>
      </c>
      <c r="AX159" s="14" t="s">
        <v>74</v>
      </c>
      <c r="AY159" s="259" t="s">
        <v>130</v>
      </c>
    </row>
    <row r="160" spans="2:65" s="11" customFormat="1" ht="13.5">
      <c r="B160" s="204"/>
      <c r="C160" s="205"/>
      <c r="D160" s="206" t="s">
        <v>139</v>
      </c>
      <c r="E160" s="207" t="s">
        <v>30</v>
      </c>
      <c r="F160" s="208" t="s">
        <v>82</v>
      </c>
      <c r="G160" s="205"/>
      <c r="H160" s="209">
        <v>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139</v>
      </c>
      <c r="AU160" s="215" t="s">
        <v>84</v>
      </c>
      <c r="AV160" s="11" t="s">
        <v>84</v>
      </c>
      <c r="AW160" s="11" t="s">
        <v>37</v>
      </c>
      <c r="AX160" s="11" t="s">
        <v>82</v>
      </c>
      <c r="AY160" s="215" t="s">
        <v>130</v>
      </c>
    </row>
    <row r="161" spans="2:65" s="1" customFormat="1" ht="16.5" customHeight="1">
      <c r="B161" s="41"/>
      <c r="C161" s="192" t="s">
        <v>209</v>
      </c>
      <c r="D161" s="192" t="s">
        <v>132</v>
      </c>
      <c r="E161" s="193" t="s">
        <v>700</v>
      </c>
      <c r="F161" s="194" t="s">
        <v>701</v>
      </c>
      <c r="G161" s="195" t="s">
        <v>616</v>
      </c>
      <c r="H161" s="196">
        <v>1</v>
      </c>
      <c r="I161" s="197"/>
      <c r="J161" s="198">
        <f>ROUND(I161*H161,2)</f>
        <v>0</v>
      </c>
      <c r="K161" s="194" t="s">
        <v>30</v>
      </c>
      <c r="L161" s="61"/>
      <c r="M161" s="199" t="s">
        <v>30</v>
      </c>
      <c r="N161" s="200" t="s">
        <v>45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617</v>
      </c>
      <c r="AT161" s="24" t="s">
        <v>132</v>
      </c>
      <c r="AU161" s="24" t="s">
        <v>84</v>
      </c>
      <c r="AY161" s="24" t="s">
        <v>130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82</v>
      </c>
      <c r="BK161" s="203">
        <f>ROUND(I161*H161,2)</f>
        <v>0</v>
      </c>
      <c r="BL161" s="24" t="s">
        <v>617</v>
      </c>
      <c r="BM161" s="24" t="s">
        <v>702</v>
      </c>
    </row>
    <row r="162" spans="2:65" s="14" customFormat="1" ht="13.5">
      <c r="B162" s="250"/>
      <c r="C162" s="251"/>
      <c r="D162" s="206" t="s">
        <v>139</v>
      </c>
      <c r="E162" s="252" t="s">
        <v>30</v>
      </c>
      <c r="F162" s="253" t="s">
        <v>701</v>
      </c>
      <c r="G162" s="251"/>
      <c r="H162" s="252" t="s">
        <v>30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AT162" s="259" t="s">
        <v>139</v>
      </c>
      <c r="AU162" s="259" t="s">
        <v>84</v>
      </c>
      <c r="AV162" s="14" t="s">
        <v>82</v>
      </c>
      <c r="AW162" s="14" t="s">
        <v>37</v>
      </c>
      <c r="AX162" s="14" t="s">
        <v>74</v>
      </c>
      <c r="AY162" s="259" t="s">
        <v>130</v>
      </c>
    </row>
    <row r="163" spans="2:65" s="14" customFormat="1" ht="13.5">
      <c r="B163" s="250"/>
      <c r="C163" s="251"/>
      <c r="D163" s="206" t="s">
        <v>139</v>
      </c>
      <c r="E163" s="252" t="s">
        <v>30</v>
      </c>
      <c r="F163" s="253" t="s">
        <v>703</v>
      </c>
      <c r="G163" s="251"/>
      <c r="H163" s="252" t="s">
        <v>30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AT163" s="259" t="s">
        <v>139</v>
      </c>
      <c r="AU163" s="259" t="s">
        <v>84</v>
      </c>
      <c r="AV163" s="14" t="s">
        <v>82</v>
      </c>
      <c r="AW163" s="14" t="s">
        <v>37</v>
      </c>
      <c r="AX163" s="14" t="s">
        <v>74</v>
      </c>
      <c r="AY163" s="259" t="s">
        <v>130</v>
      </c>
    </row>
    <row r="164" spans="2:65" s="14" customFormat="1" ht="13.5">
      <c r="B164" s="250"/>
      <c r="C164" s="251"/>
      <c r="D164" s="206" t="s">
        <v>139</v>
      </c>
      <c r="E164" s="252" t="s">
        <v>30</v>
      </c>
      <c r="F164" s="253" t="s">
        <v>704</v>
      </c>
      <c r="G164" s="251"/>
      <c r="H164" s="252" t="s">
        <v>30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AT164" s="259" t="s">
        <v>139</v>
      </c>
      <c r="AU164" s="259" t="s">
        <v>84</v>
      </c>
      <c r="AV164" s="14" t="s">
        <v>82</v>
      </c>
      <c r="AW164" s="14" t="s">
        <v>37</v>
      </c>
      <c r="AX164" s="14" t="s">
        <v>74</v>
      </c>
      <c r="AY164" s="259" t="s">
        <v>130</v>
      </c>
    </row>
    <row r="165" spans="2:65" s="14" customFormat="1" ht="13.5">
      <c r="B165" s="250"/>
      <c r="C165" s="251"/>
      <c r="D165" s="206" t="s">
        <v>139</v>
      </c>
      <c r="E165" s="252" t="s">
        <v>30</v>
      </c>
      <c r="F165" s="253" t="s">
        <v>705</v>
      </c>
      <c r="G165" s="251"/>
      <c r="H165" s="252" t="s">
        <v>30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AT165" s="259" t="s">
        <v>139</v>
      </c>
      <c r="AU165" s="259" t="s">
        <v>84</v>
      </c>
      <c r="AV165" s="14" t="s">
        <v>82</v>
      </c>
      <c r="AW165" s="14" t="s">
        <v>37</v>
      </c>
      <c r="AX165" s="14" t="s">
        <v>74</v>
      </c>
      <c r="AY165" s="259" t="s">
        <v>130</v>
      </c>
    </row>
    <row r="166" spans="2:65" s="11" customFormat="1" ht="13.5">
      <c r="B166" s="204"/>
      <c r="C166" s="205"/>
      <c r="D166" s="206" t="s">
        <v>139</v>
      </c>
      <c r="E166" s="207" t="s">
        <v>30</v>
      </c>
      <c r="F166" s="208" t="s">
        <v>82</v>
      </c>
      <c r="G166" s="205"/>
      <c r="H166" s="209">
        <v>1</v>
      </c>
      <c r="I166" s="210"/>
      <c r="J166" s="205"/>
      <c r="K166" s="205"/>
      <c r="L166" s="211"/>
      <c r="M166" s="260"/>
      <c r="N166" s="261"/>
      <c r="O166" s="261"/>
      <c r="P166" s="261"/>
      <c r="Q166" s="261"/>
      <c r="R166" s="261"/>
      <c r="S166" s="261"/>
      <c r="T166" s="262"/>
      <c r="AT166" s="215" t="s">
        <v>139</v>
      </c>
      <c r="AU166" s="215" t="s">
        <v>84</v>
      </c>
      <c r="AV166" s="11" t="s">
        <v>84</v>
      </c>
      <c r="AW166" s="11" t="s">
        <v>37</v>
      </c>
      <c r="AX166" s="11" t="s">
        <v>82</v>
      </c>
      <c r="AY166" s="215" t="s">
        <v>130</v>
      </c>
    </row>
    <row r="167" spans="2:65" s="1" customFormat="1" ht="6.95" customHeight="1">
      <c r="B167" s="56"/>
      <c r="C167" s="57"/>
      <c r="D167" s="57"/>
      <c r="E167" s="57"/>
      <c r="F167" s="57"/>
      <c r="G167" s="57"/>
      <c r="H167" s="57"/>
      <c r="I167" s="139"/>
      <c r="J167" s="57"/>
      <c r="K167" s="57"/>
      <c r="L167" s="61"/>
    </row>
  </sheetData>
  <sheetProtection algorithmName="SHA-512" hashValue="WPLIgCs90BeQvS9soHs6XdIwO8/AR9x4p6CL778iVvjcQXaXtQ9jRCdWuJKVALOfvybJnV7ffYxbeHDYWE3iyA==" saltValue="RN25WNDae1IIhPwagQdBIboVR1PXcC9bEHE1baWStrsaHF0modj44VPRv6sLaaxWg6WGkZN2vdleVu/04uf6sg==" spinCount="100000" sheet="1" objects="1" scenarios="1" formatColumns="0" formatRows="0" autoFilter="0"/>
  <autoFilter ref="C82:K166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5" customFormat="1" ht="45" customHeight="1">
      <c r="B3" s="267"/>
      <c r="C3" s="391" t="s">
        <v>706</v>
      </c>
      <c r="D3" s="391"/>
      <c r="E3" s="391"/>
      <c r="F3" s="391"/>
      <c r="G3" s="391"/>
      <c r="H3" s="391"/>
      <c r="I3" s="391"/>
      <c r="J3" s="391"/>
      <c r="K3" s="268"/>
    </row>
    <row r="4" spans="2:11" ht="25.5" customHeight="1">
      <c r="B4" s="269"/>
      <c r="C4" s="395" t="s">
        <v>707</v>
      </c>
      <c r="D4" s="395"/>
      <c r="E4" s="395"/>
      <c r="F4" s="395"/>
      <c r="G4" s="395"/>
      <c r="H4" s="395"/>
      <c r="I4" s="395"/>
      <c r="J4" s="395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394" t="s">
        <v>708</v>
      </c>
      <c r="D6" s="394"/>
      <c r="E6" s="394"/>
      <c r="F6" s="394"/>
      <c r="G6" s="394"/>
      <c r="H6" s="394"/>
      <c r="I6" s="394"/>
      <c r="J6" s="394"/>
      <c r="K6" s="270"/>
    </row>
    <row r="7" spans="2:11" ht="15" customHeight="1">
      <c r="B7" s="273"/>
      <c r="C7" s="394" t="s">
        <v>709</v>
      </c>
      <c r="D7" s="394"/>
      <c r="E7" s="394"/>
      <c r="F7" s="394"/>
      <c r="G7" s="394"/>
      <c r="H7" s="394"/>
      <c r="I7" s="394"/>
      <c r="J7" s="394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394" t="s">
        <v>710</v>
      </c>
      <c r="D9" s="394"/>
      <c r="E9" s="394"/>
      <c r="F9" s="394"/>
      <c r="G9" s="394"/>
      <c r="H9" s="394"/>
      <c r="I9" s="394"/>
      <c r="J9" s="394"/>
      <c r="K9" s="270"/>
    </row>
    <row r="10" spans="2:11" ht="15" customHeight="1">
      <c r="B10" s="273"/>
      <c r="C10" s="272"/>
      <c r="D10" s="394" t="s">
        <v>711</v>
      </c>
      <c r="E10" s="394"/>
      <c r="F10" s="394"/>
      <c r="G10" s="394"/>
      <c r="H10" s="394"/>
      <c r="I10" s="394"/>
      <c r="J10" s="394"/>
      <c r="K10" s="270"/>
    </row>
    <row r="11" spans="2:11" ht="15" customHeight="1">
      <c r="B11" s="273"/>
      <c r="C11" s="274"/>
      <c r="D11" s="394" t="s">
        <v>712</v>
      </c>
      <c r="E11" s="394"/>
      <c r="F11" s="394"/>
      <c r="G11" s="394"/>
      <c r="H11" s="394"/>
      <c r="I11" s="394"/>
      <c r="J11" s="394"/>
      <c r="K11" s="270"/>
    </row>
    <row r="12" spans="2:11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>
      <c r="B13" s="273"/>
      <c r="C13" s="274"/>
      <c r="D13" s="394" t="s">
        <v>713</v>
      </c>
      <c r="E13" s="394"/>
      <c r="F13" s="394"/>
      <c r="G13" s="394"/>
      <c r="H13" s="394"/>
      <c r="I13" s="394"/>
      <c r="J13" s="394"/>
      <c r="K13" s="270"/>
    </row>
    <row r="14" spans="2:11" ht="15" customHeight="1">
      <c r="B14" s="273"/>
      <c r="C14" s="274"/>
      <c r="D14" s="394" t="s">
        <v>714</v>
      </c>
      <c r="E14" s="394"/>
      <c r="F14" s="394"/>
      <c r="G14" s="394"/>
      <c r="H14" s="394"/>
      <c r="I14" s="394"/>
      <c r="J14" s="394"/>
      <c r="K14" s="270"/>
    </row>
    <row r="15" spans="2:11" ht="15" customHeight="1">
      <c r="B15" s="273"/>
      <c r="C15" s="274"/>
      <c r="D15" s="394" t="s">
        <v>715</v>
      </c>
      <c r="E15" s="394"/>
      <c r="F15" s="394"/>
      <c r="G15" s="394"/>
      <c r="H15" s="394"/>
      <c r="I15" s="394"/>
      <c r="J15" s="394"/>
      <c r="K15" s="270"/>
    </row>
    <row r="16" spans="2:11" ht="15" customHeight="1">
      <c r="B16" s="273"/>
      <c r="C16" s="274"/>
      <c r="D16" s="274"/>
      <c r="E16" s="275" t="s">
        <v>81</v>
      </c>
      <c r="F16" s="394" t="s">
        <v>716</v>
      </c>
      <c r="G16" s="394"/>
      <c r="H16" s="394"/>
      <c r="I16" s="394"/>
      <c r="J16" s="394"/>
      <c r="K16" s="270"/>
    </row>
    <row r="17" spans="2:11" ht="15" customHeight="1">
      <c r="B17" s="273"/>
      <c r="C17" s="274"/>
      <c r="D17" s="274"/>
      <c r="E17" s="275" t="s">
        <v>717</v>
      </c>
      <c r="F17" s="394" t="s">
        <v>718</v>
      </c>
      <c r="G17" s="394"/>
      <c r="H17" s="394"/>
      <c r="I17" s="394"/>
      <c r="J17" s="394"/>
      <c r="K17" s="270"/>
    </row>
    <row r="18" spans="2:11" ht="15" customHeight="1">
      <c r="B18" s="273"/>
      <c r="C18" s="274"/>
      <c r="D18" s="274"/>
      <c r="E18" s="275" t="s">
        <v>719</v>
      </c>
      <c r="F18" s="394" t="s">
        <v>720</v>
      </c>
      <c r="G18" s="394"/>
      <c r="H18" s="394"/>
      <c r="I18" s="394"/>
      <c r="J18" s="394"/>
      <c r="K18" s="270"/>
    </row>
    <row r="19" spans="2:11" ht="15" customHeight="1">
      <c r="B19" s="273"/>
      <c r="C19" s="274"/>
      <c r="D19" s="274"/>
      <c r="E19" s="275" t="s">
        <v>721</v>
      </c>
      <c r="F19" s="394" t="s">
        <v>722</v>
      </c>
      <c r="G19" s="394"/>
      <c r="H19" s="394"/>
      <c r="I19" s="394"/>
      <c r="J19" s="394"/>
      <c r="K19" s="270"/>
    </row>
    <row r="20" spans="2:11" ht="15" customHeight="1">
      <c r="B20" s="273"/>
      <c r="C20" s="274"/>
      <c r="D20" s="274"/>
      <c r="E20" s="275" t="s">
        <v>723</v>
      </c>
      <c r="F20" s="394" t="s">
        <v>724</v>
      </c>
      <c r="G20" s="394"/>
      <c r="H20" s="394"/>
      <c r="I20" s="394"/>
      <c r="J20" s="394"/>
      <c r="K20" s="270"/>
    </row>
    <row r="21" spans="2:11" ht="15" customHeight="1">
      <c r="B21" s="273"/>
      <c r="C21" s="274"/>
      <c r="D21" s="274"/>
      <c r="E21" s="275" t="s">
        <v>725</v>
      </c>
      <c r="F21" s="394" t="s">
        <v>726</v>
      </c>
      <c r="G21" s="394"/>
      <c r="H21" s="394"/>
      <c r="I21" s="394"/>
      <c r="J21" s="394"/>
      <c r="K21" s="270"/>
    </row>
    <row r="22" spans="2:11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>
      <c r="B23" s="273"/>
      <c r="C23" s="394" t="s">
        <v>727</v>
      </c>
      <c r="D23" s="394"/>
      <c r="E23" s="394"/>
      <c r="F23" s="394"/>
      <c r="G23" s="394"/>
      <c r="H23" s="394"/>
      <c r="I23" s="394"/>
      <c r="J23" s="394"/>
      <c r="K23" s="270"/>
    </row>
    <row r="24" spans="2:11" ht="15" customHeight="1">
      <c r="B24" s="273"/>
      <c r="C24" s="394" t="s">
        <v>728</v>
      </c>
      <c r="D24" s="394"/>
      <c r="E24" s="394"/>
      <c r="F24" s="394"/>
      <c r="G24" s="394"/>
      <c r="H24" s="394"/>
      <c r="I24" s="394"/>
      <c r="J24" s="394"/>
      <c r="K24" s="270"/>
    </row>
    <row r="25" spans="2:11" ht="15" customHeight="1">
      <c r="B25" s="273"/>
      <c r="C25" s="272"/>
      <c r="D25" s="394" t="s">
        <v>729</v>
      </c>
      <c r="E25" s="394"/>
      <c r="F25" s="394"/>
      <c r="G25" s="394"/>
      <c r="H25" s="394"/>
      <c r="I25" s="394"/>
      <c r="J25" s="394"/>
      <c r="K25" s="270"/>
    </row>
    <row r="26" spans="2:11" ht="15" customHeight="1">
      <c r="B26" s="273"/>
      <c r="C26" s="274"/>
      <c r="D26" s="394" t="s">
        <v>730</v>
      </c>
      <c r="E26" s="394"/>
      <c r="F26" s="394"/>
      <c r="G26" s="394"/>
      <c r="H26" s="394"/>
      <c r="I26" s="394"/>
      <c r="J26" s="394"/>
      <c r="K26" s="270"/>
    </row>
    <row r="27" spans="2:11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>
      <c r="B28" s="273"/>
      <c r="C28" s="274"/>
      <c r="D28" s="394" t="s">
        <v>731</v>
      </c>
      <c r="E28" s="394"/>
      <c r="F28" s="394"/>
      <c r="G28" s="394"/>
      <c r="H28" s="394"/>
      <c r="I28" s="394"/>
      <c r="J28" s="394"/>
      <c r="K28" s="270"/>
    </row>
    <row r="29" spans="2:11" ht="15" customHeight="1">
      <c r="B29" s="273"/>
      <c r="C29" s="274"/>
      <c r="D29" s="394" t="s">
        <v>732</v>
      </c>
      <c r="E29" s="394"/>
      <c r="F29" s="394"/>
      <c r="G29" s="394"/>
      <c r="H29" s="394"/>
      <c r="I29" s="394"/>
      <c r="J29" s="394"/>
      <c r="K29" s="270"/>
    </row>
    <row r="30" spans="2:11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>
      <c r="B31" s="273"/>
      <c r="C31" s="274"/>
      <c r="D31" s="394" t="s">
        <v>733</v>
      </c>
      <c r="E31" s="394"/>
      <c r="F31" s="394"/>
      <c r="G31" s="394"/>
      <c r="H31" s="394"/>
      <c r="I31" s="394"/>
      <c r="J31" s="394"/>
      <c r="K31" s="270"/>
    </row>
    <row r="32" spans="2:11" ht="15" customHeight="1">
      <c r="B32" s="273"/>
      <c r="C32" s="274"/>
      <c r="D32" s="394" t="s">
        <v>734</v>
      </c>
      <c r="E32" s="394"/>
      <c r="F32" s="394"/>
      <c r="G32" s="394"/>
      <c r="H32" s="394"/>
      <c r="I32" s="394"/>
      <c r="J32" s="394"/>
      <c r="K32" s="270"/>
    </row>
    <row r="33" spans="2:11" ht="15" customHeight="1">
      <c r="B33" s="273"/>
      <c r="C33" s="274"/>
      <c r="D33" s="394" t="s">
        <v>735</v>
      </c>
      <c r="E33" s="394"/>
      <c r="F33" s="394"/>
      <c r="G33" s="394"/>
      <c r="H33" s="394"/>
      <c r="I33" s="394"/>
      <c r="J33" s="394"/>
      <c r="K33" s="270"/>
    </row>
    <row r="34" spans="2:11" ht="15" customHeight="1">
      <c r="B34" s="273"/>
      <c r="C34" s="274"/>
      <c r="D34" s="272"/>
      <c r="E34" s="276" t="s">
        <v>115</v>
      </c>
      <c r="F34" s="272"/>
      <c r="G34" s="394" t="s">
        <v>736</v>
      </c>
      <c r="H34" s="394"/>
      <c r="I34" s="394"/>
      <c r="J34" s="394"/>
      <c r="K34" s="270"/>
    </row>
    <row r="35" spans="2:11" ht="30.75" customHeight="1">
      <c r="B35" s="273"/>
      <c r="C35" s="274"/>
      <c r="D35" s="272"/>
      <c r="E35" s="276" t="s">
        <v>737</v>
      </c>
      <c r="F35" s="272"/>
      <c r="G35" s="394" t="s">
        <v>738</v>
      </c>
      <c r="H35" s="394"/>
      <c r="I35" s="394"/>
      <c r="J35" s="394"/>
      <c r="K35" s="270"/>
    </row>
    <row r="36" spans="2:11" ht="15" customHeight="1">
      <c r="B36" s="273"/>
      <c r="C36" s="274"/>
      <c r="D36" s="272"/>
      <c r="E36" s="276" t="s">
        <v>55</v>
      </c>
      <c r="F36" s="272"/>
      <c r="G36" s="394" t="s">
        <v>739</v>
      </c>
      <c r="H36" s="394"/>
      <c r="I36" s="394"/>
      <c r="J36" s="394"/>
      <c r="K36" s="270"/>
    </row>
    <row r="37" spans="2:11" ht="15" customHeight="1">
      <c r="B37" s="273"/>
      <c r="C37" s="274"/>
      <c r="D37" s="272"/>
      <c r="E37" s="276" t="s">
        <v>116</v>
      </c>
      <c r="F37" s="272"/>
      <c r="G37" s="394" t="s">
        <v>740</v>
      </c>
      <c r="H37" s="394"/>
      <c r="I37" s="394"/>
      <c r="J37" s="394"/>
      <c r="K37" s="270"/>
    </row>
    <row r="38" spans="2:11" ht="15" customHeight="1">
      <c r="B38" s="273"/>
      <c r="C38" s="274"/>
      <c r="D38" s="272"/>
      <c r="E38" s="276" t="s">
        <v>117</v>
      </c>
      <c r="F38" s="272"/>
      <c r="G38" s="394" t="s">
        <v>741</v>
      </c>
      <c r="H38" s="394"/>
      <c r="I38" s="394"/>
      <c r="J38" s="394"/>
      <c r="K38" s="270"/>
    </row>
    <row r="39" spans="2:11" ht="15" customHeight="1">
      <c r="B39" s="273"/>
      <c r="C39" s="274"/>
      <c r="D39" s="272"/>
      <c r="E39" s="276" t="s">
        <v>118</v>
      </c>
      <c r="F39" s="272"/>
      <c r="G39" s="394" t="s">
        <v>742</v>
      </c>
      <c r="H39" s="394"/>
      <c r="I39" s="394"/>
      <c r="J39" s="394"/>
      <c r="K39" s="270"/>
    </row>
    <row r="40" spans="2:11" ht="15" customHeight="1">
      <c r="B40" s="273"/>
      <c r="C40" s="274"/>
      <c r="D40" s="272"/>
      <c r="E40" s="276" t="s">
        <v>743</v>
      </c>
      <c r="F40" s="272"/>
      <c r="G40" s="394" t="s">
        <v>744</v>
      </c>
      <c r="H40" s="394"/>
      <c r="I40" s="394"/>
      <c r="J40" s="394"/>
      <c r="K40" s="270"/>
    </row>
    <row r="41" spans="2:11" ht="15" customHeight="1">
      <c r="B41" s="273"/>
      <c r="C41" s="274"/>
      <c r="D41" s="272"/>
      <c r="E41" s="276"/>
      <c r="F41" s="272"/>
      <c r="G41" s="394" t="s">
        <v>745</v>
      </c>
      <c r="H41" s="394"/>
      <c r="I41" s="394"/>
      <c r="J41" s="394"/>
      <c r="K41" s="270"/>
    </row>
    <row r="42" spans="2:11" ht="15" customHeight="1">
      <c r="B42" s="273"/>
      <c r="C42" s="274"/>
      <c r="D42" s="272"/>
      <c r="E42" s="276" t="s">
        <v>746</v>
      </c>
      <c r="F42" s="272"/>
      <c r="G42" s="394" t="s">
        <v>747</v>
      </c>
      <c r="H42" s="394"/>
      <c r="I42" s="394"/>
      <c r="J42" s="394"/>
      <c r="K42" s="270"/>
    </row>
    <row r="43" spans="2:11" ht="15" customHeight="1">
      <c r="B43" s="273"/>
      <c r="C43" s="274"/>
      <c r="D43" s="272"/>
      <c r="E43" s="276" t="s">
        <v>120</v>
      </c>
      <c r="F43" s="272"/>
      <c r="G43" s="394" t="s">
        <v>748</v>
      </c>
      <c r="H43" s="394"/>
      <c r="I43" s="394"/>
      <c r="J43" s="394"/>
      <c r="K43" s="270"/>
    </row>
    <row r="44" spans="2:11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>
      <c r="B45" s="273"/>
      <c r="C45" s="274"/>
      <c r="D45" s="394" t="s">
        <v>749</v>
      </c>
      <c r="E45" s="394"/>
      <c r="F45" s="394"/>
      <c r="G45" s="394"/>
      <c r="H45" s="394"/>
      <c r="I45" s="394"/>
      <c r="J45" s="394"/>
      <c r="K45" s="270"/>
    </row>
    <row r="46" spans="2:11" ht="15" customHeight="1">
      <c r="B46" s="273"/>
      <c r="C46" s="274"/>
      <c r="D46" s="274"/>
      <c r="E46" s="394" t="s">
        <v>750</v>
      </c>
      <c r="F46" s="394"/>
      <c r="G46" s="394"/>
      <c r="H46" s="394"/>
      <c r="I46" s="394"/>
      <c r="J46" s="394"/>
      <c r="K46" s="270"/>
    </row>
    <row r="47" spans="2:11" ht="15" customHeight="1">
      <c r="B47" s="273"/>
      <c r="C47" s="274"/>
      <c r="D47" s="274"/>
      <c r="E47" s="394" t="s">
        <v>751</v>
      </c>
      <c r="F47" s="394"/>
      <c r="G47" s="394"/>
      <c r="H47" s="394"/>
      <c r="I47" s="394"/>
      <c r="J47" s="394"/>
      <c r="K47" s="270"/>
    </row>
    <row r="48" spans="2:11" ht="15" customHeight="1">
      <c r="B48" s="273"/>
      <c r="C48" s="274"/>
      <c r="D48" s="274"/>
      <c r="E48" s="394" t="s">
        <v>752</v>
      </c>
      <c r="F48" s="394"/>
      <c r="G48" s="394"/>
      <c r="H48" s="394"/>
      <c r="I48" s="394"/>
      <c r="J48" s="394"/>
      <c r="K48" s="270"/>
    </row>
    <row r="49" spans="2:11" ht="15" customHeight="1">
      <c r="B49" s="273"/>
      <c r="C49" s="274"/>
      <c r="D49" s="394" t="s">
        <v>753</v>
      </c>
      <c r="E49" s="394"/>
      <c r="F49" s="394"/>
      <c r="G49" s="394"/>
      <c r="H49" s="394"/>
      <c r="I49" s="394"/>
      <c r="J49" s="394"/>
      <c r="K49" s="270"/>
    </row>
    <row r="50" spans="2:11" ht="25.5" customHeight="1">
      <c r="B50" s="269"/>
      <c r="C50" s="395" t="s">
        <v>754</v>
      </c>
      <c r="D50" s="395"/>
      <c r="E50" s="395"/>
      <c r="F50" s="395"/>
      <c r="G50" s="395"/>
      <c r="H50" s="395"/>
      <c r="I50" s="395"/>
      <c r="J50" s="395"/>
      <c r="K50" s="270"/>
    </row>
    <row r="51" spans="2:11" ht="5.25" customHeight="1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>
      <c r="B52" s="269"/>
      <c r="C52" s="394" t="s">
        <v>755</v>
      </c>
      <c r="D52" s="394"/>
      <c r="E52" s="394"/>
      <c r="F52" s="394"/>
      <c r="G52" s="394"/>
      <c r="H52" s="394"/>
      <c r="I52" s="394"/>
      <c r="J52" s="394"/>
      <c r="K52" s="270"/>
    </row>
    <row r="53" spans="2:11" ht="15" customHeight="1">
      <c r="B53" s="269"/>
      <c r="C53" s="394" t="s">
        <v>756</v>
      </c>
      <c r="D53" s="394"/>
      <c r="E53" s="394"/>
      <c r="F53" s="394"/>
      <c r="G53" s="394"/>
      <c r="H53" s="394"/>
      <c r="I53" s="394"/>
      <c r="J53" s="394"/>
      <c r="K53" s="270"/>
    </row>
    <row r="54" spans="2:11" ht="12.75" customHeight="1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>
      <c r="B55" s="269"/>
      <c r="C55" s="394" t="s">
        <v>757</v>
      </c>
      <c r="D55" s="394"/>
      <c r="E55" s="394"/>
      <c r="F55" s="394"/>
      <c r="G55" s="394"/>
      <c r="H55" s="394"/>
      <c r="I55" s="394"/>
      <c r="J55" s="394"/>
      <c r="K55" s="270"/>
    </row>
    <row r="56" spans="2:11" ht="15" customHeight="1">
      <c r="B56" s="269"/>
      <c r="C56" s="274"/>
      <c r="D56" s="394" t="s">
        <v>758</v>
      </c>
      <c r="E56" s="394"/>
      <c r="F56" s="394"/>
      <c r="G56" s="394"/>
      <c r="H56" s="394"/>
      <c r="I56" s="394"/>
      <c r="J56" s="394"/>
      <c r="K56" s="270"/>
    </row>
    <row r="57" spans="2:11" ht="15" customHeight="1">
      <c r="B57" s="269"/>
      <c r="C57" s="274"/>
      <c r="D57" s="394" t="s">
        <v>759</v>
      </c>
      <c r="E57" s="394"/>
      <c r="F57" s="394"/>
      <c r="G57" s="394"/>
      <c r="H57" s="394"/>
      <c r="I57" s="394"/>
      <c r="J57" s="394"/>
      <c r="K57" s="270"/>
    </row>
    <row r="58" spans="2:11" ht="15" customHeight="1">
      <c r="B58" s="269"/>
      <c r="C58" s="274"/>
      <c r="D58" s="394" t="s">
        <v>760</v>
      </c>
      <c r="E58" s="394"/>
      <c r="F58" s="394"/>
      <c r="G58" s="394"/>
      <c r="H58" s="394"/>
      <c r="I58" s="394"/>
      <c r="J58" s="394"/>
      <c r="K58" s="270"/>
    </row>
    <row r="59" spans="2:11" ht="15" customHeight="1">
      <c r="B59" s="269"/>
      <c r="C59" s="274"/>
      <c r="D59" s="394" t="s">
        <v>761</v>
      </c>
      <c r="E59" s="394"/>
      <c r="F59" s="394"/>
      <c r="G59" s="394"/>
      <c r="H59" s="394"/>
      <c r="I59" s="394"/>
      <c r="J59" s="394"/>
      <c r="K59" s="270"/>
    </row>
    <row r="60" spans="2:11" ht="15" customHeight="1">
      <c r="B60" s="269"/>
      <c r="C60" s="274"/>
      <c r="D60" s="393" t="s">
        <v>762</v>
      </c>
      <c r="E60" s="393"/>
      <c r="F60" s="393"/>
      <c r="G60" s="393"/>
      <c r="H60" s="393"/>
      <c r="I60" s="393"/>
      <c r="J60" s="393"/>
      <c r="K60" s="270"/>
    </row>
    <row r="61" spans="2:11" ht="15" customHeight="1">
      <c r="B61" s="269"/>
      <c r="C61" s="274"/>
      <c r="D61" s="394" t="s">
        <v>763</v>
      </c>
      <c r="E61" s="394"/>
      <c r="F61" s="394"/>
      <c r="G61" s="394"/>
      <c r="H61" s="394"/>
      <c r="I61" s="394"/>
      <c r="J61" s="394"/>
      <c r="K61" s="270"/>
    </row>
    <row r="62" spans="2:11" ht="12.75" customHeight="1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>
      <c r="B63" s="269"/>
      <c r="C63" s="274"/>
      <c r="D63" s="394" t="s">
        <v>764</v>
      </c>
      <c r="E63" s="394"/>
      <c r="F63" s="394"/>
      <c r="G63" s="394"/>
      <c r="H63" s="394"/>
      <c r="I63" s="394"/>
      <c r="J63" s="394"/>
      <c r="K63" s="270"/>
    </row>
    <row r="64" spans="2:11" ht="15" customHeight="1">
      <c r="B64" s="269"/>
      <c r="C64" s="274"/>
      <c r="D64" s="393" t="s">
        <v>765</v>
      </c>
      <c r="E64" s="393"/>
      <c r="F64" s="393"/>
      <c r="G64" s="393"/>
      <c r="H64" s="393"/>
      <c r="I64" s="393"/>
      <c r="J64" s="393"/>
      <c r="K64" s="270"/>
    </row>
    <row r="65" spans="2:11" ht="15" customHeight="1">
      <c r="B65" s="269"/>
      <c r="C65" s="274"/>
      <c r="D65" s="394" t="s">
        <v>766</v>
      </c>
      <c r="E65" s="394"/>
      <c r="F65" s="394"/>
      <c r="G65" s="394"/>
      <c r="H65" s="394"/>
      <c r="I65" s="394"/>
      <c r="J65" s="394"/>
      <c r="K65" s="270"/>
    </row>
    <row r="66" spans="2:11" ht="15" customHeight="1">
      <c r="B66" s="269"/>
      <c r="C66" s="274"/>
      <c r="D66" s="394" t="s">
        <v>767</v>
      </c>
      <c r="E66" s="394"/>
      <c r="F66" s="394"/>
      <c r="G66" s="394"/>
      <c r="H66" s="394"/>
      <c r="I66" s="394"/>
      <c r="J66" s="394"/>
      <c r="K66" s="270"/>
    </row>
    <row r="67" spans="2:11" ht="15" customHeight="1">
      <c r="B67" s="269"/>
      <c r="C67" s="274"/>
      <c r="D67" s="394" t="s">
        <v>768</v>
      </c>
      <c r="E67" s="394"/>
      <c r="F67" s="394"/>
      <c r="G67" s="394"/>
      <c r="H67" s="394"/>
      <c r="I67" s="394"/>
      <c r="J67" s="394"/>
      <c r="K67" s="270"/>
    </row>
    <row r="68" spans="2:11" ht="15" customHeight="1">
      <c r="B68" s="269"/>
      <c r="C68" s="274"/>
      <c r="D68" s="394" t="s">
        <v>769</v>
      </c>
      <c r="E68" s="394"/>
      <c r="F68" s="394"/>
      <c r="G68" s="394"/>
      <c r="H68" s="394"/>
      <c r="I68" s="394"/>
      <c r="J68" s="394"/>
      <c r="K68" s="270"/>
    </row>
    <row r="69" spans="2:11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>
      <c r="B73" s="286"/>
      <c r="C73" s="392" t="s">
        <v>91</v>
      </c>
      <c r="D73" s="392"/>
      <c r="E73" s="392"/>
      <c r="F73" s="392"/>
      <c r="G73" s="392"/>
      <c r="H73" s="392"/>
      <c r="I73" s="392"/>
      <c r="J73" s="392"/>
      <c r="K73" s="287"/>
    </row>
    <row r="74" spans="2:11" ht="17.25" customHeight="1">
      <c r="B74" s="286"/>
      <c r="C74" s="288" t="s">
        <v>770</v>
      </c>
      <c r="D74" s="288"/>
      <c r="E74" s="288"/>
      <c r="F74" s="288" t="s">
        <v>771</v>
      </c>
      <c r="G74" s="289"/>
      <c r="H74" s="288" t="s">
        <v>116</v>
      </c>
      <c r="I74" s="288" t="s">
        <v>59</v>
      </c>
      <c r="J74" s="288" t="s">
        <v>772</v>
      </c>
      <c r="K74" s="287"/>
    </row>
    <row r="75" spans="2:11" ht="17.25" customHeight="1">
      <c r="B75" s="286"/>
      <c r="C75" s="290" t="s">
        <v>773</v>
      </c>
      <c r="D75" s="290"/>
      <c r="E75" s="290"/>
      <c r="F75" s="291" t="s">
        <v>774</v>
      </c>
      <c r="G75" s="292"/>
      <c r="H75" s="290"/>
      <c r="I75" s="290"/>
      <c r="J75" s="290" t="s">
        <v>775</v>
      </c>
      <c r="K75" s="287"/>
    </row>
    <row r="76" spans="2:11" ht="5.25" customHeight="1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6"/>
      <c r="C77" s="276" t="s">
        <v>55</v>
      </c>
      <c r="D77" s="293"/>
      <c r="E77" s="293"/>
      <c r="F77" s="295" t="s">
        <v>776</v>
      </c>
      <c r="G77" s="294"/>
      <c r="H77" s="276" t="s">
        <v>777</v>
      </c>
      <c r="I77" s="276" t="s">
        <v>778</v>
      </c>
      <c r="J77" s="276">
        <v>20</v>
      </c>
      <c r="K77" s="287"/>
    </row>
    <row r="78" spans="2:11" ht="15" customHeight="1">
      <c r="B78" s="286"/>
      <c r="C78" s="276" t="s">
        <v>779</v>
      </c>
      <c r="D78" s="276"/>
      <c r="E78" s="276"/>
      <c r="F78" s="295" t="s">
        <v>776</v>
      </c>
      <c r="G78" s="294"/>
      <c r="H78" s="276" t="s">
        <v>780</v>
      </c>
      <c r="I78" s="276" t="s">
        <v>778</v>
      </c>
      <c r="J78" s="276">
        <v>120</v>
      </c>
      <c r="K78" s="287"/>
    </row>
    <row r="79" spans="2:11" ht="15" customHeight="1">
      <c r="B79" s="296"/>
      <c r="C79" s="276" t="s">
        <v>781</v>
      </c>
      <c r="D79" s="276"/>
      <c r="E79" s="276"/>
      <c r="F79" s="295" t="s">
        <v>782</v>
      </c>
      <c r="G79" s="294"/>
      <c r="H79" s="276" t="s">
        <v>783</v>
      </c>
      <c r="I79" s="276" t="s">
        <v>778</v>
      </c>
      <c r="J79" s="276">
        <v>50</v>
      </c>
      <c r="K79" s="287"/>
    </row>
    <row r="80" spans="2:11" ht="15" customHeight="1">
      <c r="B80" s="296"/>
      <c r="C80" s="276" t="s">
        <v>784</v>
      </c>
      <c r="D80" s="276"/>
      <c r="E80" s="276"/>
      <c r="F80" s="295" t="s">
        <v>776</v>
      </c>
      <c r="G80" s="294"/>
      <c r="H80" s="276" t="s">
        <v>785</v>
      </c>
      <c r="I80" s="276" t="s">
        <v>786</v>
      </c>
      <c r="J80" s="276"/>
      <c r="K80" s="287"/>
    </row>
    <row r="81" spans="2:11" ht="15" customHeight="1">
      <c r="B81" s="296"/>
      <c r="C81" s="297" t="s">
        <v>787</v>
      </c>
      <c r="D81" s="297"/>
      <c r="E81" s="297"/>
      <c r="F81" s="298" t="s">
        <v>782</v>
      </c>
      <c r="G81" s="297"/>
      <c r="H81" s="297" t="s">
        <v>788</v>
      </c>
      <c r="I81" s="297" t="s">
        <v>778</v>
      </c>
      <c r="J81" s="297">
        <v>15</v>
      </c>
      <c r="K81" s="287"/>
    </row>
    <row r="82" spans="2:11" ht="15" customHeight="1">
      <c r="B82" s="296"/>
      <c r="C82" s="297" t="s">
        <v>789</v>
      </c>
      <c r="D82" s="297"/>
      <c r="E82" s="297"/>
      <c r="F82" s="298" t="s">
        <v>782</v>
      </c>
      <c r="G82" s="297"/>
      <c r="H82" s="297" t="s">
        <v>790</v>
      </c>
      <c r="I82" s="297" t="s">
        <v>778</v>
      </c>
      <c r="J82" s="297">
        <v>15</v>
      </c>
      <c r="K82" s="287"/>
    </row>
    <row r="83" spans="2:11" ht="15" customHeight="1">
      <c r="B83" s="296"/>
      <c r="C83" s="297" t="s">
        <v>791</v>
      </c>
      <c r="D83" s="297"/>
      <c r="E83" s="297"/>
      <c r="F83" s="298" t="s">
        <v>782</v>
      </c>
      <c r="G83" s="297"/>
      <c r="H83" s="297" t="s">
        <v>792</v>
      </c>
      <c r="I83" s="297" t="s">
        <v>778</v>
      </c>
      <c r="J83" s="297">
        <v>20</v>
      </c>
      <c r="K83" s="287"/>
    </row>
    <row r="84" spans="2:11" ht="15" customHeight="1">
      <c r="B84" s="296"/>
      <c r="C84" s="297" t="s">
        <v>793</v>
      </c>
      <c r="D84" s="297"/>
      <c r="E84" s="297"/>
      <c r="F84" s="298" t="s">
        <v>782</v>
      </c>
      <c r="G84" s="297"/>
      <c r="H84" s="297" t="s">
        <v>794</v>
      </c>
      <c r="I84" s="297" t="s">
        <v>778</v>
      </c>
      <c r="J84" s="297">
        <v>20</v>
      </c>
      <c r="K84" s="287"/>
    </row>
    <row r="85" spans="2:11" ht="15" customHeight="1">
      <c r="B85" s="296"/>
      <c r="C85" s="276" t="s">
        <v>795</v>
      </c>
      <c r="D85" s="276"/>
      <c r="E85" s="276"/>
      <c r="F85" s="295" t="s">
        <v>782</v>
      </c>
      <c r="G85" s="294"/>
      <c r="H85" s="276" t="s">
        <v>796</v>
      </c>
      <c r="I85" s="276" t="s">
        <v>778</v>
      </c>
      <c r="J85" s="276">
        <v>50</v>
      </c>
      <c r="K85" s="287"/>
    </row>
    <row r="86" spans="2:11" ht="15" customHeight="1">
      <c r="B86" s="296"/>
      <c r="C86" s="276" t="s">
        <v>797</v>
      </c>
      <c r="D86" s="276"/>
      <c r="E86" s="276"/>
      <c r="F86" s="295" t="s">
        <v>782</v>
      </c>
      <c r="G86" s="294"/>
      <c r="H86" s="276" t="s">
        <v>798</v>
      </c>
      <c r="I86" s="276" t="s">
        <v>778</v>
      </c>
      <c r="J86" s="276">
        <v>20</v>
      </c>
      <c r="K86" s="287"/>
    </row>
    <row r="87" spans="2:11" ht="15" customHeight="1">
      <c r="B87" s="296"/>
      <c r="C87" s="276" t="s">
        <v>799</v>
      </c>
      <c r="D87" s="276"/>
      <c r="E87" s="276"/>
      <c r="F87" s="295" t="s">
        <v>782</v>
      </c>
      <c r="G87" s="294"/>
      <c r="H87" s="276" t="s">
        <v>800</v>
      </c>
      <c r="I87" s="276" t="s">
        <v>778</v>
      </c>
      <c r="J87" s="276">
        <v>20</v>
      </c>
      <c r="K87" s="287"/>
    </row>
    <row r="88" spans="2:11" ht="15" customHeight="1">
      <c r="B88" s="296"/>
      <c r="C88" s="276" t="s">
        <v>801</v>
      </c>
      <c r="D88" s="276"/>
      <c r="E88" s="276"/>
      <c r="F88" s="295" t="s">
        <v>782</v>
      </c>
      <c r="G88" s="294"/>
      <c r="H88" s="276" t="s">
        <v>802</v>
      </c>
      <c r="I88" s="276" t="s">
        <v>778</v>
      </c>
      <c r="J88" s="276">
        <v>50</v>
      </c>
      <c r="K88" s="287"/>
    </row>
    <row r="89" spans="2:11" ht="15" customHeight="1">
      <c r="B89" s="296"/>
      <c r="C89" s="276" t="s">
        <v>803</v>
      </c>
      <c r="D89" s="276"/>
      <c r="E89" s="276"/>
      <c r="F89" s="295" t="s">
        <v>782</v>
      </c>
      <c r="G89" s="294"/>
      <c r="H89" s="276" t="s">
        <v>803</v>
      </c>
      <c r="I89" s="276" t="s">
        <v>778</v>
      </c>
      <c r="J89" s="276">
        <v>50</v>
      </c>
      <c r="K89" s="287"/>
    </row>
    <row r="90" spans="2:11" ht="15" customHeight="1">
      <c r="B90" s="296"/>
      <c r="C90" s="276" t="s">
        <v>121</v>
      </c>
      <c r="D90" s="276"/>
      <c r="E90" s="276"/>
      <c r="F90" s="295" t="s">
        <v>782</v>
      </c>
      <c r="G90" s="294"/>
      <c r="H90" s="276" t="s">
        <v>804</v>
      </c>
      <c r="I90" s="276" t="s">
        <v>778</v>
      </c>
      <c r="J90" s="276">
        <v>255</v>
      </c>
      <c r="K90" s="287"/>
    </row>
    <row r="91" spans="2:11" ht="15" customHeight="1">
      <c r="B91" s="296"/>
      <c r="C91" s="276" t="s">
        <v>805</v>
      </c>
      <c r="D91" s="276"/>
      <c r="E91" s="276"/>
      <c r="F91" s="295" t="s">
        <v>776</v>
      </c>
      <c r="G91" s="294"/>
      <c r="H91" s="276" t="s">
        <v>806</v>
      </c>
      <c r="I91" s="276" t="s">
        <v>807</v>
      </c>
      <c r="J91" s="276"/>
      <c r="K91" s="287"/>
    </row>
    <row r="92" spans="2:11" ht="15" customHeight="1">
      <c r="B92" s="296"/>
      <c r="C92" s="276" t="s">
        <v>808</v>
      </c>
      <c r="D92" s="276"/>
      <c r="E92" s="276"/>
      <c r="F92" s="295" t="s">
        <v>776</v>
      </c>
      <c r="G92" s="294"/>
      <c r="H92" s="276" t="s">
        <v>809</v>
      </c>
      <c r="I92" s="276" t="s">
        <v>810</v>
      </c>
      <c r="J92" s="276"/>
      <c r="K92" s="287"/>
    </row>
    <row r="93" spans="2:11" ht="15" customHeight="1">
      <c r="B93" s="296"/>
      <c r="C93" s="276" t="s">
        <v>811</v>
      </c>
      <c r="D93" s="276"/>
      <c r="E93" s="276"/>
      <c r="F93" s="295" t="s">
        <v>776</v>
      </c>
      <c r="G93" s="294"/>
      <c r="H93" s="276" t="s">
        <v>811</v>
      </c>
      <c r="I93" s="276" t="s">
        <v>810</v>
      </c>
      <c r="J93" s="276"/>
      <c r="K93" s="287"/>
    </row>
    <row r="94" spans="2:11" ht="15" customHeight="1">
      <c r="B94" s="296"/>
      <c r="C94" s="276" t="s">
        <v>40</v>
      </c>
      <c r="D94" s="276"/>
      <c r="E94" s="276"/>
      <c r="F94" s="295" t="s">
        <v>776</v>
      </c>
      <c r="G94" s="294"/>
      <c r="H94" s="276" t="s">
        <v>812</v>
      </c>
      <c r="I94" s="276" t="s">
        <v>810</v>
      </c>
      <c r="J94" s="276"/>
      <c r="K94" s="287"/>
    </row>
    <row r="95" spans="2:11" ht="15" customHeight="1">
      <c r="B95" s="296"/>
      <c r="C95" s="276" t="s">
        <v>50</v>
      </c>
      <c r="D95" s="276"/>
      <c r="E95" s="276"/>
      <c r="F95" s="295" t="s">
        <v>776</v>
      </c>
      <c r="G95" s="294"/>
      <c r="H95" s="276" t="s">
        <v>813</v>
      </c>
      <c r="I95" s="276" t="s">
        <v>810</v>
      </c>
      <c r="J95" s="276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>
      <c r="B100" s="286"/>
      <c r="C100" s="392" t="s">
        <v>814</v>
      </c>
      <c r="D100" s="392"/>
      <c r="E100" s="392"/>
      <c r="F100" s="392"/>
      <c r="G100" s="392"/>
      <c r="H100" s="392"/>
      <c r="I100" s="392"/>
      <c r="J100" s="392"/>
      <c r="K100" s="287"/>
    </row>
    <row r="101" spans="2:11" ht="17.25" customHeight="1">
      <c r="B101" s="286"/>
      <c r="C101" s="288" t="s">
        <v>770</v>
      </c>
      <c r="D101" s="288"/>
      <c r="E101" s="288"/>
      <c r="F101" s="288" t="s">
        <v>771</v>
      </c>
      <c r="G101" s="289"/>
      <c r="H101" s="288" t="s">
        <v>116</v>
      </c>
      <c r="I101" s="288" t="s">
        <v>59</v>
      </c>
      <c r="J101" s="288" t="s">
        <v>772</v>
      </c>
      <c r="K101" s="287"/>
    </row>
    <row r="102" spans="2:11" ht="17.25" customHeight="1">
      <c r="B102" s="286"/>
      <c r="C102" s="290" t="s">
        <v>773</v>
      </c>
      <c r="D102" s="290"/>
      <c r="E102" s="290"/>
      <c r="F102" s="291" t="s">
        <v>774</v>
      </c>
      <c r="G102" s="292"/>
      <c r="H102" s="290"/>
      <c r="I102" s="290"/>
      <c r="J102" s="290" t="s">
        <v>775</v>
      </c>
      <c r="K102" s="287"/>
    </row>
    <row r="103" spans="2:11" ht="5.25" customHeight="1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6"/>
      <c r="C104" s="276" t="s">
        <v>55</v>
      </c>
      <c r="D104" s="293"/>
      <c r="E104" s="293"/>
      <c r="F104" s="295" t="s">
        <v>776</v>
      </c>
      <c r="G104" s="304"/>
      <c r="H104" s="276" t="s">
        <v>815</v>
      </c>
      <c r="I104" s="276" t="s">
        <v>778</v>
      </c>
      <c r="J104" s="276">
        <v>20</v>
      </c>
      <c r="K104" s="287"/>
    </row>
    <row r="105" spans="2:11" ht="15" customHeight="1">
      <c r="B105" s="286"/>
      <c r="C105" s="276" t="s">
        <v>779</v>
      </c>
      <c r="D105" s="276"/>
      <c r="E105" s="276"/>
      <c r="F105" s="295" t="s">
        <v>776</v>
      </c>
      <c r="G105" s="276"/>
      <c r="H105" s="276" t="s">
        <v>815</v>
      </c>
      <c r="I105" s="276" t="s">
        <v>778</v>
      </c>
      <c r="J105" s="276">
        <v>120</v>
      </c>
      <c r="K105" s="287"/>
    </row>
    <row r="106" spans="2:11" ht="15" customHeight="1">
      <c r="B106" s="296"/>
      <c r="C106" s="276" t="s">
        <v>781</v>
      </c>
      <c r="D106" s="276"/>
      <c r="E106" s="276"/>
      <c r="F106" s="295" t="s">
        <v>782</v>
      </c>
      <c r="G106" s="276"/>
      <c r="H106" s="276" t="s">
        <v>815</v>
      </c>
      <c r="I106" s="276" t="s">
        <v>778</v>
      </c>
      <c r="J106" s="276">
        <v>50</v>
      </c>
      <c r="K106" s="287"/>
    </row>
    <row r="107" spans="2:11" ht="15" customHeight="1">
      <c r="B107" s="296"/>
      <c r="C107" s="276" t="s">
        <v>784</v>
      </c>
      <c r="D107" s="276"/>
      <c r="E107" s="276"/>
      <c r="F107" s="295" t="s">
        <v>776</v>
      </c>
      <c r="G107" s="276"/>
      <c r="H107" s="276" t="s">
        <v>815</v>
      </c>
      <c r="I107" s="276" t="s">
        <v>786</v>
      </c>
      <c r="J107" s="276"/>
      <c r="K107" s="287"/>
    </row>
    <row r="108" spans="2:11" ht="15" customHeight="1">
      <c r="B108" s="296"/>
      <c r="C108" s="276" t="s">
        <v>795</v>
      </c>
      <c r="D108" s="276"/>
      <c r="E108" s="276"/>
      <c r="F108" s="295" t="s">
        <v>782</v>
      </c>
      <c r="G108" s="276"/>
      <c r="H108" s="276" t="s">
        <v>815</v>
      </c>
      <c r="I108" s="276" t="s">
        <v>778</v>
      </c>
      <c r="J108" s="276">
        <v>50</v>
      </c>
      <c r="K108" s="287"/>
    </row>
    <row r="109" spans="2:11" ht="15" customHeight="1">
      <c r="B109" s="296"/>
      <c r="C109" s="276" t="s">
        <v>803</v>
      </c>
      <c r="D109" s="276"/>
      <c r="E109" s="276"/>
      <c r="F109" s="295" t="s">
        <v>782</v>
      </c>
      <c r="G109" s="276"/>
      <c r="H109" s="276" t="s">
        <v>815</v>
      </c>
      <c r="I109" s="276" t="s">
        <v>778</v>
      </c>
      <c r="J109" s="276">
        <v>50</v>
      </c>
      <c r="K109" s="287"/>
    </row>
    <row r="110" spans="2:11" ht="15" customHeight="1">
      <c r="B110" s="296"/>
      <c r="C110" s="276" t="s">
        <v>801</v>
      </c>
      <c r="D110" s="276"/>
      <c r="E110" s="276"/>
      <c r="F110" s="295" t="s">
        <v>782</v>
      </c>
      <c r="G110" s="276"/>
      <c r="H110" s="276" t="s">
        <v>815</v>
      </c>
      <c r="I110" s="276" t="s">
        <v>778</v>
      </c>
      <c r="J110" s="276">
        <v>50</v>
      </c>
      <c r="K110" s="287"/>
    </row>
    <row r="111" spans="2:11" ht="15" customHeight="1">
      <c r="B111" s="296"/>
      <c r="C111" s="276" t="s">
        <v>55</v>
      </c>
      <c r="D111" s="276"/>
      <c r="E111" s="276"/>
      <c r="F111" s="295" t="s">
        <v>776</v>
      </c>
      <c r="G111" s="276"/>
      <c r="H111" s="276" t="s">
        <v>816</v>
      </c>
      <c r="I111" s="276" t="s">
        <v>778</v>
      </c>
      <c r="J111" s="276">
        <v>20</v>
      </c>
      <c r="K111" s="287"/>
    </row>
    <row r="112" spans="2:11" ht="15" customHeight="1">
      <c r="B112" s="296"/>
      <c r="C112" s="276" t="s">
        <v>817</v>
      </c>
      <c r="D112" s="276"/>
      <c r="E112" s="276"/>
      <c r="F112" s="295" t="s">
        <v>776</v>
      </c>
      <c r="G112" s="276"/>
      <c r="H112" s="276" t="s">
        <v>818</v>
      </c>
      <c r="I112" s="276" t="s">
        <v>778</v>
      </c>
      <c r="J112" s="276">
        <v>120</v>
      </c>
      <c r="K112" s="287"/>
    </row>
    <row r="113" spans="2:11" ht="15" customHeight="1">
      <c r="B113" s="296"/>
      <c r="C113" s="276" t="s">
        <v>40</v>
      </c>
      <c r="D113" s="276"/>
      <c r="E113" s="276"/>
      <c r="F113" s="295" t="s">
        <v>776</v>
      </c>
      <c r="G113" s="276"/>
      <c r="H113" s="276" t="s">
        <v>819</v>
      </c>
      <c r="I113" s="276" t="s">
        <v>810</v>
      </c>
      <c r="J113" s="276"/>
      <c r="K113" s="287"/>
    </row>
    <row r="114" spans="2:11" ht="15" customHeight="1">
      <c r="B114" s="296"/>
      <c r="C114" s="276" t="s">
        <v>50</v>
      </c>
      <c r="D114" s="276"/>
      <c r="E114" s="276"/>
      <c r="F114" s="295" t="s">
        <v>776</v>
      </c>
      <c r="G114" s="276"/>
      <c r="H114" s="276" t="s">
        <v>820</v>
      </c>
      <c r="I114" s="276" t="s">
        <v>810</v>
      </c>
      <c r="J114" s="276"/>
      <c r="K114" s="287"/>
    </row>
    <row r="115" spans="2:11" ht="15" customHeight="1">
      <c r="B115" s="296"/>
      <c r="C115" s="276" t="s">
        <v>59</v>
      </c>
      <c r="D115" s="276"/>
      <c r="E115" s="276"/>
      <c r="F115" s="295" t="s">
        <v>776</v>
      </c>
      <c r="G115" s="276"/>
      <c r="H115" s="276" t="s">
        <v>821</v>
      </c>
      <c r="I115" s="276" t="s">
        <v>822</v>
      </c>
      <c r="J115" s="276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391" t="s">
        <v>823</v>
      </c>
      <c r="D120" s="391"/>
      <c r="E120" s="391"/>
      <c r="F120" s="391"/>
      <c r="G120" s="391"/>
      <c r="H120" s="391"/>
      <c r="I120" s="391"/>
      <c r="J120" s="391"/>
      <c r="K120" s="312"/>
    </row>
    <row r="121" spans="2:11" ht="17.25" customHeight="1">
      <c r="B121" s="313"/>
      <c r="C121" s="288" t="s">
        <v>770</v>
      </c>
      <c r="D121" s="288"/>
      <c r="E121" s="288"/>
      <c r="F121" s="288" t="s">
        <v>771</v>
      </c>
      <c r="G121" s="289"/>
      <c r="H121" s="288" t="s">
        <v>116</v>
      </c>
      <c r="I121" s="288" t="s">
        <v>59</v>
      </c>
      <c r="J121" s="288" t="s">
        <v>772</v>
      </c>
      <c r="K121" s="314"/>
    </row>
    <row r="122" spans="2:11" ht="17.25" customHeight="1">
      <c r="B122" s="313"/>
      <c r="C122" s="290" t="s">
        <v>773</v>
      </c>
      <c r="D122" s="290"/>
      <c r="E122" s="290"/>
      <c r="F122" s="291" t="s">
        <v>774</v>
      </c>
      <c r="G122" s="292"/>
      <c r="H122" s="290"/>
      <c r="I122" s="290"/>
      <c r="J122" s="290" t="s">
        <v>775</v>
      </c>
      <c r="K122" s="314"/>
    </row>
    <row r="123" spans="2:11" ht="5.25" customHeight="1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>
      <c r="B124" s="315"/>
      <c r="C124" s="276" t="s">
        <v>779</v>
      </c>
      <c r="D124" s="293"/>
      <c r="E124" s="293"/>
      <c r="F124" s="295" t="s">
        <v>776</v>
      </c>
      <c r="G124" s="276"/>
      <c r="H124" s="276" t="s">
        <v>815</v>
      </c>
      <c r="I124" s="276" t="s">
        <v>778</v>
      </c>
      <c r="J124" s="276">
        <v>120</v>
      </c>
      <c r="K124" s="317"/>
    </row>
    <row r="125" spans="2:11" ht="15" customHeight="1">
      <c r="B125" s="315"/>
      <c r="C125" s="276" t="s">
        <v>824</v>
      </c>
      <c r="D125" s="276"/>
      <c r="E125" s="276"/>
      <c r="F125" s="295" t="s">
        <v>776</v>
      </c>
      <c r="G125" s="276"/>
      <c r="H125" s="276" t="s">
        <v>825</v>
      </c>
      <c r="I125" s="276" t="s">
        <v>778</v>
      </c>
      <c r="J125" s="276" t="s">
        <v>826</v>
      </c>
      <c r="K125" s="317"/>
    </row>
    <row r="126" spans="2:11" ht="15" customHeight="1">
      <c r="B126" s="315"/>
      <c r="C126" s="276" t="s">
        <v>725</v>
      </c>
      <c r="D126" s="276"/>
      <c r="E126" s="276"/>
      <c r="F126" s="295" t="s">
        <v>776</v>
      </c>
      <c r="G126" s="276"/>
      <c r="H126" s="276" t="s">
        <v>827</v>
      </c>
      <c r="I126" s="276" t="s">
        <v>778</v>
      </c>
      <c r="J126" s="276" t="s">
        <v>826</v>
      </c>
      <c r="K126" s="317"/>
    </row>
    <row r="127" spans="2:11" ht="15" customHeight="1">
      <c r="B127" s="315"/>
      <c r="C127" s="276" t="s">
        <v>787</v>
      </c>
      <c r="D127" s="276"/>
      <c r="E127" s="276"/>
      <c r="F127" s="295" t="s">
        <v>782</v>
      </c>
      <c r="G127" s="276"/>
      <c r="H127" s="276" t="s">
        <v>788</v>
      </c>
      <c r="I127" s="276" t="s">
        <v>778</v>
      </c>
      <c r="J127" s="276">
        <v>15</v>
      </c>
      <c r="K127" s="317"/>
    </row>
    <row r="128" spans="2:11" ht="15" customHeight="1">
      <c r="B128" s="315"/>
      <c r="C128" s="297" t="s">
        <v>789</v>
      </c>
      <c r="D128" s="297"/>
      <c r="E128" s="297"/>
      <c r="F128" s="298" t="s">
        <v>782</v>
      </c>
      <c r="G128" s="297"/>
      <c r="H128" s="297" t="s">
        <v>790</v>
      </c>
      <c r="I128" s="297" t="s">
        <v>778</v>
      </c>
      <c r="J128" s="297">
        <v>15</v>
      </c>
      <c r="K128" s="317"/>
    </row>
    <row r="129" spans="2:11" ht="15" customHeight="1">
      <c r="B129" s="315"/>
      <c r="C129" s="297" t="s">
        <v>791</v>
      </c>
      <c r="D129" s="297"/>
      <c r="E129" s="297"/>
      <c r="F129" s="298" t="s">
        <v>782</v>
      </c>
      <c r="G129" s="297"/>
      <c r="H129" s="297" t="s">
        <v>792</v>
      </c>
      <c r="I129" s="297" t="s">
        <v>778</v>
      </c>
      <c r="J129" s="297">
        <v>20</v>
      </c>
      <c r="K129" s="317"/>
    </row>
    <row r="130" spans="2:11" ht="15" customHeight="1">
      <c r="B130" s="315"/>
      <c r="C130" s="297" t="s">
        <v>793</v>
      </c>
      <c r="D130" s="297"/>
      <c r="E130" s="297"/>
      <c r="F130" s="298" t="s">
        <v>782</v>
      </c>
      <c r="G130" s="297"/>
      <c r="H130" s="297" t="s">
        <v>794</v>
      </c>
      <c r="I130" s="297" t="s">
        <v>778</v>
      </c>
      <c r="J130" s="297">
        <v>20</v>
      </c>
      <c r="K130" s="317"/>
    </row>
    <row r="131" spans="2:11" ht="15" customHeight="1">
      <c r="B131" s="315"/>
      <c r="C131" s="276" t="s">
        <v>781</v>
      </c>
      <c r="D131" s="276"/>
      <c r="E131" s="276"/>
      <c r="F131" s="295" t="s">
        <v>782</v>
      </c>
      <c r="G131" s="276"/>
      <c r="H131" s="276" t="s">
        <v>815</v>
      </c>
      <c r="I131" s="276" t="s">
        <v>778</v>
      </c>
      <c r="J131" s="276">
        <v>50</v>
      </c>
      <c r="K131" s="317"/>
    </row>
    <row r="132" spans="2:11" ht="15" customHeight="1">
      <c r="B132" s="315"/>
      <c r="C132" s="276" t="s">
        <v>795</v>
      </c>
      <c r="D132" s="276"/>
      <c r="E132" s="276"/>
      <c r="F132" s="295" t="s">
        <v>782</v>
      </c>
      <c r="G132" s="276"/>
      <c r="H132" s="276" t="s">
        <v>815</v>
      </c>
      <c r="I132" s="276" t="s">
        <v>778</v>
      </c>
      <c r="J132" s="276">
        <v>50</v>
      </c>
      <c r="K132" s="317"/>
    </row>
    <row r="133" spans="2:11" ht="15" customHeight="1">
      <c r="B133" s="315"/>
      <c r="C133" s="276" t="s">
        <v>801</v>
      </c>
      <c r="D133" s="276"/>
      <c r="E133" s="276"/>
      <c r="F133" s="295" t="s">
        <v>782</v>
      </c>
      <c r="G133" s="276"/>
      <c r="H133" s="276" t="s">
        <v>815</v>
      </c>
      <c r="I133" s="276" t="s">
        <v>778</v>
      </c>
      <c r="J133" s="276">
        <v>50</v>
      </c>
      <c r="K133" s="317"/>
    </row>
    <row r="134" spans="2:11" ht="15" customHeight="1">
      <c r="B134" s="315"/>
      <c r="C134" s="276" t="s">
        <v>803</v>
      </c>
      <c r="D134" s="276"/>
      <c r="E134" s="276"/>
      <c r="F134" s="295" t="s">
        <v>782</v>
      </c>
      <c r="G134" s="276"/>
      <c r="H134" s="276" t="s">
        <v>815</v>
      </c>
      <c r="I134" s="276" t="s">
        <v>778</v>
      </c>
      <c r="J134" s="276">
        <v>50</v>
      </c>
      <c r="K134" s="317"/>
    </row>
    <row r="135" spans="2:11" ht="15" customHeight="1">
      <c r="B135" s="315"/>
      <c r="C135" s="276" t="s">
        <v>121</v>
      </c>
      <c r="D135" s="276"/>
      <c r="E135" s="276"/>
      <c r="F135" s="295" t="s">
        <v>782</v>
      </c>
      <c r="G135" s="276"/>
      <c r="H135" s="276" t="s">
        <v>828</v>
      </c>
      <c r="I135" s="276" t="s">
        <v>778</v>
      </c>
      <c r="J135" s="276">
        <v>255</v>
      </c>
      <c r="K135" s="317"/>
    </row>
    <row r="136" spans="2:11" ht="15" customHeight="1">
      <c r="B136" s="315"/>
      <c r="C136" s="276" t="s">
        <v>805</v>
      </c>
      <c r="D136" s="276"/>
      <c r="E136" s="276"/>
      <c r="F136" s="295" t="s">
        <v>776</v>
      </c>
      <c r="G136" s="276"/>
      <c r="H136" s="276" t="s">
        <v>829</v>
      </c>
      <c r="I136" s="276" t="s">
        <v>807</v>
      </c>
      <c r="J136" s="276"/>
      <c r="K136" s="317"/>
    </row>
    <row r="137" spans="2:11" ht="15" customHeight="1">
      <c r="B137" s="315"/>
      <c r="C137" s="276" t="s">
        <v>808</v>
      </c>
      <c r="D137" s="276"/>
      <c r="E137" s="276"/>
      <c r="F137" s="295" t="s">
        <v>776</v>
      </c>
      <c r="G137" s="276"/>
      <c r="H137" s="276" t="s">
        <v>830</v>
      </c>
      <c r="I137" s="276" t="s">
        <v>810</v>
      </c>
      <c r="J137" s="276"/>
      <c r="K137" s="317"/>
    </row>
    <row r="138" spans="2:11" ht="15" customHeight="1">
      <c r="B138" s="315"/>
      <c r="C138" s="276" t="s">
        <v>811</v>
      </c>
      <c r="D138" s="276"/>
      <c r="E138" s="276"/>
      <c r="F138" s="295" t="s">
        <v>776</v>
      </c>
      <c r="G138" s="276"/>
      <c r="H138" s="276" t="s">
        <v>811</v>
      </c>
      <c r="I138" s="276" t="s">
        <v>810</v>
      </c>
      <c r="J138" s="276"/>
      <c r="K138" s="317"/>
    </row>
    <row r="139" spans="2:11" ht="15" customHeight="1">
      <c r="B139" s="315"/>
      <c r="C139" s="276" t="s">
        <v>40</v>
      </c>
      <c r="D139" s="276"/>
      <c r="E139" s="276"/>
      <c r="F139" s="295" t="s">
        <v>776</v>
      </c>
      <c r="G139" s="276"/>
      <c r="H139" s="276" t="s">
        <v>831</v>
      </c>
      <c r="I139" s="276" t="s">
        <v>810</v>
      </c>
      <c r="J139" s="276"/>
      <c r="K139" s="317"/>
    </row>
    <row r="140" spans="2:11" ht="15" customHeight="1">
      <c r="B140" s="315"/>
      <c r="C140" s="276" t="s">
        <v>832</v>
      </c>
      <c r="D140" s="276"/>
      <c r="E140" s="276"/>
      <c r="F140" s="295" t="s">
        <v>776</v>
      </c>
      <c r="G140" s="276"/>
      <c r="H140" s="276" t="s">
        <v>833</v>
      </c>
      <c r="I140" s="276" t="s">
        <v>810</v>
      </c>
      <c r="J140" s="276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>
      <c r="B145" s="286"/>
      <c r="C145" s="392" t="s">
        <v>834</v>
      </c>
      <c r="D145" s="392"/>
      <c r="E145" s="392"/>
      <c r="F145" s="392"/>
      <c r="G145" s="392"/>
      <c r="H145" s="392"/>
      <c r="I145" s="392"/>
      <c r="J145" s="392"/>
      <c r="K145" s="287"/>
    </row>
    <row r="146" spans="2:11" ht="17.25" customHeight="1">
      <c r="B146" s="286"/>
      <c r="C146" s="288" t="s">
        <v>770</v>
      </c>
      <c r="D146" s="288"/>
      <c r="E146" s="288"/>
      <c r="F146" s="288" t="s">
        <v>771</v>
      </c>
      <c r="G146" s="289"/>
      <c r="H146" s="288" t="s">
        <v>116</v>
      </c>
      <c r="I146" s="288" t="s">
        <v>59</v>
      </c>
      <c r="J146" s="288" t="s">
        <v>772</v>
      </c>
      <c r="K146" s="287"/>
    </row>
    <row r="147" spans="2:11" ht="17.25" customHeight="1">
      <c r="B147" s="286"/>
      <c r="C147" s="290" t="s">
        <v>773</v>
      </c>
      <c r="D147" s="290"/>
      <c r="E147" s="290"/>
      <c r="F147" s="291" t="s">
        <v>774</v>
      </c>
      <c r="G147" s="292"/>
      <c r="H147" s="290"/>
      <c r="I147" s="290"/>
      <c r="J147" s="290" t="s">
        <v>775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321" t="s">
        <v>779</v>
      </c>
      <c r="D149" s="276"/>
      <c r="E149" s="276"/>
      <c r="F149" s="322" t="s">
        <v>776</v>
      </c>
      <c r="G149" s="276"/>
      <c r="H149" s="321" t="s">
        <v>815</v>
      </c>
      <c r="I149" s="321" t="s">
        <v>778</v>
      </c>
      <c r="J149" s="321">
        <v>120</v>
      </c>
      <c r="K149" s="317"/>
    </row>
    <row r="150" spans="2:11" ht="15" customHeight="1">
      <c r="B150" s="296"/>
      <c r="C150" s="321" t="s">
        <v>824</v>
      </c>
      <c r="D150" s="276"/>
      <c r="E150" s="276"/>
      <c r="F150" s="322" t="s">
        <v>776</v>
      </c>
      <c r="G150" s="276"/>
      <c r="H150" s="321" t="s">
        <v>835</v>
      </c>
      <c r="I150" s="321" t="s">
        <v>778</v>
      </c>
      <c r="J150" s="321" t="s">
        <v>826</v>
      </c>
      <c r="K150" s="317"/>
    </row>
    <row r="151" spans="2:11" ht="15" customHeight="1">
      <c r="B151" s="296"/>
      <c r="C151" s="321" t="s">
        <v>725</v>
      </c>
      <c r="D151" s="276"/>
      <c r="E151" s="276"/>
      <c r="F151" s="322" t="s">
        <v>776</v>
      </c>
      <c r="G151" s="276"/>
      <c r="H151" s="321" t="s">
        <v>836</v>
      </c>
      <c r="I151" s="321" t="s">
        <v>778</v>
      </c>
      <c r="J151" s="321" t="s">
        <v>826</v>
      </c>
      <c r="K151" s="317"/>
    </row>
    <row r="152" spans="2:11" ht="15" customHeight="1">
      <c r="B152" s="296"/>
      <c r="C152" s="321" t="s">
        <v>781</v>
      </c>
      <c r="D152" s="276"/>
      <c r="E152" s="276"/>
      <c r="F152" s="322" t="s">
        <v>782</v>
      </c>
      <c r="G152" s="276"/>
      <c r="H152" s="321" t="s">
        <v>815</v>
      </c>
      <c r="I152" s="321" t="s">
        <v>778</v>
      </c>
      <c r="J152" s="321">
        <v>50</v>
      </c>
      <c r="K152" s="317"/>
    </row>
    <row r="153" spans="2:11" ht="15" customHeight="1">
      <c r="B153" s="296"/>
      <c r="C153" s="321" t="s">
        <v>784</v>
      </c>
      <c r="D153" s="276"/>
      <c r="E153" s="276"/>
      <c r="F153" s="322" t="s">
        <v>776</v>
      </c>
      <c r="G153" s="276"/>
      <c r="H153" s="321" t="s">
        <v>815</v>
      </c>
      <c r="I153" s="321" t="s">
        <v>786</v>
      </c>
      <c r="J153" s="321"/>
      <c r="K153" s="317"/>
    </row>
    <row r="154" spans="2:11" ht="15" customHeight="1">
      <c r="B154" s="296"/>
      <c r="C154" s="321" t="s">
        <v>795</v>
      </c>
      <c r="D154" s="276"/>
      <c r="E154" s="276"/>
      <c r="F154" s="322" t="s">
        <v>782</v>
      </c>
      <c r="G154" s="276"/>
      <c r="H154" s="321" t="s">
        <v>815</v>
      </c>
      <c r="I154" s="321" t="s">
        <v>778</v>
      </c>
      <c r="J154" s="321">
        <v>50</v>
      </c>
      <c r="K154" s="317"/>
    </row>
    <row r="155" spans="2:11" ht="15" customHeight="1">
      <c r="B155" s="296"/>
      <c r="C155" s="321" t="s">
        <v>803</v>
      </c>
      <c r="D155" s="276"/>
      <c r="E155" s="276"/>
      <c r="F155" s="322" t="s">
        <v>782</v>
      </c>
      <c r="G155" s="276"/>
      <c r="H155" s="321" t="s">
        <v>815</v>
      </c>
      <c r="I155" s="321" t="s">
        <v>778</v>
      </c>
      <c r="J155" s="321">
        <v>50</v>
      </c>
      <c r="K155" s="317"/>
    </row>
    <row r="156" spans="2:11" ht="15" customHeight="1">
      <c r="B156" s="296"/>
      <c r="C156" s="321" t="s">
        <v>801</v>
      </c>
      <c r="D156" s="276"/>
      <c r="E156" s="276"/>
      <c r="F156" s="322" t="s">
        <v>782</v>
      </c>
      <c r="G156" s="276"/>
      <c r="H156" s="321" t="s">
        <v>815</v>
      </c>
      <c r="I156" s="321" t="s">
        <v>778</v>
      </c>
      <c r="J156" s="321">
        <v>50</v>
      </c>
      <c r="K156" s="317"/>
    </row>
    <row r="157" spans="2:11" ht="15" customHeight="1">
      <c r="B157" s="296"/>
      <c r="C157" s="321" t="s">
        <v>97</v>
      </c>
      <c r="D157" s="276"/>
      <c r="E157" s="276"/>
      <c r="F157" s="322" t="s">
        <v>776</v>
      </c>
      <c r="G157" s="276"/>
      <c r="H157" s="321" t="s">
        <v>837</v>
      </c>
      <c r="I157" s="321" t="s">
        <v>778</v>
      </c>
      <c r="J157" s="321" t="s">
        <v>838</v>
      </c>
      <c r="K157" s="317"/>
    </row>
    <row r="158" spans="2:11" ht="15" customHeight="1">
      <c r="B158" s="296"/>
      <c r="C158" s="321" t="s">
        <v>839</v>
      </c>
      <c r="D158" s="276"/>
      <c r="E158" s="276"/>
      <c r="F158" s="322" t="s">
        <v>776</v>
      </c>
      <c r="G158" s="276"/>
      <c r="H158" s="321" t="s">
        <v>840</v>
      </c>
      <c r="I158" s="321" t="s">
        <v>810</v>
      </c>
      <c r="J158" s="321"/>
      <c r="K158" s="317"/>
    </row>
    <row r="159" spans="2:11" ht="15" customHeight="1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>
      <c r="B163" s="267"/>
      <c r="C163" s="391" t="s">
        <v>841</v>
      </c>
      <c r="D163" s="391"/>
      <c r="E163" s="391"/>
      <c r="F163" s="391"/>
      <c r="G163" s="391"/>
      <c r="H163" s="391"/>
      <c r="I163" s="391"/>
      <c r="J163" s="391"/>
      <c r="K163" s="268"/>
    </row>
    <row r="164" spans="2:11" ht="17.25" customHeight="1">
      <c r="B164" s="267"/>
      <c r="C164" s="288" t="s">
        <v>770</v>
      </c>
      <c r="D164" s="288"/>
      <c r="E164" s="288"/>
      <c r="F164" s="288" t="s">
        <v>771</v>
      </c>
      <c r="G164" s="325"/>
      <c r="H164" s="326" t="s">
        <v>116</v>
      </c>
      <c r="I164" s="326" t="s">
        <v>59</v>
      </c>
      <c r="J164" s="288" t="s">
        <v>772</v>
      </c>
      <c r="K164" s="268"/>
    </row>
    <row r="165" spans="2:11" ht="17.25" customHeight="1">
      <c r="B165" s="269"/>
      <c r="C165" s="290" t="s">
        <v>773</v>
      </c>
      <c r="D165" s="290"/>
      <c r="E165" s="290"/>
      <c r="F165" s="291" t="s">
        <v>774</v>
      </c>
      <c r="G165" s="327"/>
      <c r="H165" s="328"/>
      <c r="I165" s="328"/>
      <c r="J165" s="290" t="s">
        <v>775</v>
      </c>
      <c r="K165" s="270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6" t="s">
        <v>779</v>
      </c>
      <c r="D167" s="276"/>
      <c r="E167" s="276"/>
      <c r="F167" s="295" t="s">
        <v>776</v>
      </c>
      <c r="G167" s="276"/>
      <c r="H167" s="276" t="s">
        <v>815</v>
      </c>
      <c r="I167" s="276" t="s">
        <v>778</v>
      </c>
      <c r="J167" s="276">
        <v>120</v>
      </c>
      <c r="K167" s="317"/>
    </row>
    <row r="168" spans="2:11" ht="15" customHeight="1">
      <c r="B168" s="296"/>
      <c r="C168" s="276" t="s">
        <v>824</v>
      </c>
      <c r="D168" s="276"/>
      <c r="E168" s="276"/>
      <c r="F168" s="295" t="s">
        <v>776</v>
      </c>
      <c r="G168" s="276"/>
      <c r="H168" s="276" t="s">
        <v>825</v>
      </c>
      <c r="I168" s="276" t="s">
        <v>778</v>
      </c>
      <c r="J168" s="276" t="s">
        <v>826</v>
      </c>
      <c r="K168" s="317"/>
    </row>
    <row r="169" spans="2:11" ht="15" customHeight="1">
      <c r="B169" s="296"/>
      <c r="C169" s="276" t="s">
        <v>725</v>
      </c>
      <c r="D169" s="276"/>
      <c r="E169" s="276"/>
      <c r="F169" s="295" t="s">
        <v>776</v>
      </c>
      <c r="G169" s="276"/>
      <c r="H169" s="276" t="s">
        <v>842</v>
      </c>
      <c r="I169" s="276" t="s">
        <v>778</v>
      </c>
      <c r="J169" s="276" t="s">
        <v>826</v>
      </c>
      <c r="K169" s="317"/>
    </row>
    <row r="170" spans="2:11" ht="15" customHeight="1">
      <c r="B170" s="296"/>
      <c r="C170" s="276" t="s">
        <v>781</v>
      </c>
      <c r="D170" s="276"/>
      <c r="E170" s="276"/>
      <c r="F170" s="295" t="s">
        <v>782</v>
      </c>
      <c r="G170" s="276"/>
      <c r="H170" s="276" t="s">
        <v>842</v>
      </c>
      <c r="I170" s="276" t="s">
        <v>778</v>
      </c>
      <c r="J170" s="276">
        <v>50</v>
      </c>
      <c r="K170" s="317"/>
    </row>
    <row r="171" spans="2:11" ht="15" customHeight="1">
      <c r="B171" s="296"/>
      <c r="C171" s="276" t="s">
        <v>784</v>
      </c>
      <c r="D171" s="276"/>
      <c r="E171" s="276"/>
      <c r="F171" s="295" t="s">
        <v>776</v>
      </c>
      <c r="G171" s="276"/>
      <c r="H171" s="276" t="s">
        <v>842</v>
      </c>
      <c r="I171" s="276" t="s">
        <v>786</v>
      </c>
      <c r="J171" s="276"/>
      <c r="K171" s="317"/>
    </row>
    <row r="172" spans="2:11" ht="15" customHeight="1">
      <c r="B172" s="296"/>
      <c r="C172" s="276" t="s">
        <v>795</v>
      </c>
      <c r="D172" s="276"/>
      <c r="E172" s="276"/>
      <c r="F172" s="295" t="s">
        <v>782</v>
      </c>
      <c r="G172" s="276"/>
      <c r="H172" s="276" t="s">
        <v>842</v>
      </c>
      <c r="I172" s="276" t="s">
        <v>778</v>
      </c>
      <c r="J172" s="276">
        <v>50</v>
      </c>
      <c r="K172" s="317"/>
    </row>
    <row r="173" spans="2:11" ht="15" customHeight="1">
      <c r="B173" s="296"/>
      <c r="C173" s="276" t="s">
        <v>803</v>
      </c>
      <c r="D173" s="276"/>
      <c r="E173" s="276"/>
      <c r="F173" s="295" t="s">
        <v>782</v>
      </c>
      <c r="G173" s="276"/>
      <c r="H173" s="276" t="s">
        <v>842</v>
      </c>
      <c r="I173" s="276" t="s">
        <v>778</v>
      </c>
      <c r="J173" s="276">
        <v>50</v>
      </c>
      <c r="K173" s="317"/>
    </row>
    <row r="174" spans="2:11" ht="15" customHeight="1">
      <c r="B174" s="296"/>
      <c r="C174" s="276" t="s">
        <v>801</v>
      </c>
      <c r="D174" s="276"/>
      <c r="E174" s="276"/>
      <c r="F174" s="295" t="s">
        <v>782</v>
      </c>
      <c r="G174" s="276"/>
      <c r="H174" s="276" t="s">
        <v>842</v>
      </c>
      <c r="I174" s="276" t="s">
        <v>778</v>
      </c>
      <c r="J174" s="276">
        <v>50</v>
      </c>
      <c r="K174" s="317"/>
    </row>
    <row r="175" spans="2:11" ht="15" customHeight="1">
      <c r="B175" s="296"/>
      <c r="C175" s="276" t="s">
        <v>115</v>
      </c>
      <c r="D175" s="276"/>
      <c r="E175" s="276"/>
      <c r="F175" s="295" t="s">
        <v>776</v>
      </c>
      <c r="G175" s="276"/>
      <c r="H175" s="276" t="s">
        <v>843</v>
      </c>
      <c r="I175" s="276" t="s">
        <v>844</v>
      </c>
      <c r="J175" s="276"/>
      <c r="K175" s="317"/>
    </row>
    <row r="176" spans="2:11" ht="15" customHeight="1">
      <c r="B176" s="296"/>
      <c r="C176" s="276" t="s">
        <v>59</v>
      </c>
      <c r="D176" s="276"/>
      <c r="E176" s="276"/>
      <c r="F176" s="295" t="s">
        <v>776</v>
      </c>
      <c r="G176" s="276"/>
      <c r="H176" s="276" t="s">
        <v>845</v>
      </c>
      <c r="I176" s="276" t="s">
        <v>846</v>
      </c>
      <c r="J176" s="276">
        <v>1</v>
      </c>
      <c r="K176" s="317"/>
    </row>
    <row r="177" spans="2:11" ht="15" customHeight="1">
      <c r="B177" s="296"/>
      <c r="C177" s="276" t="s">
        <v>55</v>
      </c>
      <c r="D177" s="276"/>
      <c r="E177" s="276"/>
      <c r="F177" s="295" t="s">
        <v>776</v>
      </c>
      <c r="G177" s="276"/>
      <c r="H177" s="276" t="s">
        <v>847</v>
      </c>
      <c r="I177" s="276" t="s">
        <v>778</v>
      </c>
      <c r="J177" s="276">
        <v>20</v>
      </c>
      <c r="K177" s="317"/>
    </row>
    <row r="178" spans="2:11" ht="15" customHeight="1">
      <c r="B178" s="296"/>
      <c r="C178" s="276" t="s">
        <v>116</v>
      </c>
      <c r="D178" s="276"/>
      <c r="E178" s="276"/>
      <c r="F178" s="295" t="s">
        <v>776</v>
      </c>
      <c r="G178" s="276"/>
      <c r="H178" s="276" t="s">
        <v>848</v>
      </c>
      <c r="I178" s="276" t="s">
        <v>778</v>
      </c>
      <c r="J178" s="276">
        <v>255</v>
      </c>
      <c r="K178" s="317"/>
    </row>
    <row r="179" spans="2:11" ht="15" customHeight="1">
      <c r="B179" s="296"/>
      <c r="C179" s="276" t="s">
        <v>117</v>
      </c>
      <c r="D179" s="276"/>
      <c r="E179" s="276"/>
      <c r="F179" s="295" t="s">
        <v>776</v>
      </c>
      <c r="G179" s="276"/>
      <c r="H179" s="276" t="s">
        <v>741</v>
      </c>
      <c r="I179" s="276" t="s">
        <v>778</v>
      </c>
      <c r="J179" s="276">
        <v>10</v>
      </c>
      <c r="K179" s="317"/>
    </row>
    <row r="180" spans="2:11" ht="15" customHeight="1">
      <c r="B180" s="296"/>
      <c r="C180" s="276" t="s">
        <v>118</v>
      </c>
      <c r="D180" s="276"/>
      <c r="E180" s="276"/>
      <c r="F180" s="295" t="s">
        <v>776</v>
      </c>
      <c r="G180" s="276"/>
      <c r="H180" s="276" t="s">
        <v>849</v>
      </c>
      <c r="I180" s="276" t="s">
        <v>810</v>
      </c>
      <c r="J180" s="276"/>
      <c r="K180" s="317"/>
    </row>
    <row r="181" spans="2:11" ht="15" customHeight="1">
      <c r="B181" s="296"/>
      <c r="C181" s="276" t="s">
        <v>850</v>
      </c>
      <c r="D181" s="276"/>
      <c r="E181" s="276"/>
      <c r="F181" s="295" t="s">
        <v>776</v>
      </c>
      <c r="G181" s="276"/>
      <c r="H181" s="276" t="s">
        <v>851</v>
      </c>
      <c r="I181" s="276" t="s">
        <v>810</v>
      </c>
      <c r="J181" s="276"/>
      <c r="K181" s="317"/>
    </row>
    <row r="182" spans="2:11" ht="15" customHeight="1">
      <c r="B182" s="296"/>
      <c r="C182" s="276" t="s">
        <v>839</v>
      </c>
      <c r="D182" s="276"/>
      <c r="E182" s="276"/>
      <c r="F182" s="295" t="s">
        <v>776</v>
      </c>
      <c r="G182" s="276"/>
      <c r="H182" s="276" t="s">
        <v>852</v>
      </c>
      <c r="I182" s="276" t="s">
        <v>810</v>
      </c>
      <c r="J182" s="276"/>
      <c r="K182" s="317"/>
    </row>
    <row r="183" spans="2:11" ht="15" customHeight="1">
      <c r="B183" s="296"/>
      <c r="C183" s="276" t="s">
        <v>120</v>
      </c>
      <c r="D183" s="276"/>
      <c r="E183" s="276"/>
      <c r="F183" s="295" t="s">
        <v>782</v>
      </c>
      <c r="G183" s="276"/>
      <c r="H183" s="276" t="s">
        <v>853</v>
      </c>
      <c r="I183" s="276" t="s">
        <v>778</v>
      </c>
      <c r="J183" s="276">
        <v>50</v>
      </c>
      <c r="K183" s="317"/>
    </row>
    <row r="184" spans="2:11" ht="15" customHeight="1">
      <c r="B184" s="296"/>
      <c r="C184" s="276" t="s">
        <v>854</v>
      </c>
      <c r="D184" s="276"/>
      <c r="E184" s="276"/>
      <c r="F184" s="295" t="s">
        <v>782</v>
      </c>
      <c r="G184" s="276"/>
      <c r="H184" s="276" t="s">
        <v>855</v>
      </c>
      <c r="I184" s="276" t="s">
        <v>856</v>
      </c>
      <c r="J184" s="276"/>
      <c r="K184" s="317"/>
    </row>
    <row r="185" spans="2:11" ht="15" customHeight="1">
      <c r="B185" s="296"/>
      <c r="C185" s="276" t="s">
        <v>857</v>
      </c>
      <c r="D185" s="276"/>
      <c r="E185" s="276"/>
      <c r="F185" s="295" t="s">
        <v>782</v>
      </c>
      <c r="G185" s="276"/>
      <c r="H185" s="276" t="s">
        <v>858</v>
      </c>
      <c r="I185" s="276" t="s">
        <v>856</v>
      </c>
      <c r="J185" s="276"/>
      <c r="K185" s="317"/>
    </row>
    <row r="186" spans="2:11" ht="15" customHeight="1">
      <c r="B186" s="296"/>
      <c r="C186" s="276" t="s">
        <v>859</v>
      </c>
      <c r="D186" s="276"/>
      <c r="E186" s="276"/>
      <c r="F186" s="295" t="s">
        <v>782</v>
      </c>
      <c r="G186" s="276"/>
      <c r="H186" s="276" t="s">
        <v>860</v>
      </c>
      <c r="I186" s="276" t="s">
        <v>856</v>
      </c>
      <c r="J186" s="276"/>
      <c r="K186" s="317"/>
    </row>
    <row r="187" spans="2:11" ht="15" customHeight="1">
      <c r="B187" s="296"/>
      <c r="C187" s="329" t="s">
        <v>861</v>
      </c>
      <c r="D187" s="276"/>
      <c r="E187" s="276"/>
      <c r="F187" s="295" t="s">
        <v>782</v>
      </c>
      <c r="G187" s="276"/>
      <c r="H187" s="276" t="s">
        <v>862</v>
      </c>
      <c r="I187" s="276" t="s">
        <v>863</v>
      </c>
      <c r="J187" s="330" t="s">
        <v>864</v>
      </c>
      <c r="K187" s="317"/>
    </row>
    <row r="188" spans="2:11" ht="15" customHeight="1">
      <c r="B188" s="296"/>
      <c r="C188" s="281" t="s">
        <v>44</v>
      </c>
      <c r="D188" s="276"/>
      <c r="E188" s="276"/>
      <c r="F188" s="295" t="s">
        <v>776</v>
      </c>
      <c r="G188" s="276"/>
      <c r="H188" s="272" t="s">
        <v>865</v>
      </c>
      <c r="I188" s="276" t="s">
        <v>866</v>
      </c>
      <c r="J188" s="276"/>
      <c r="K188" s="317"/>
    </row>
    <row r="189" spans="2:11" ht="15" customHeight="1">
      <c r="B189" s="296"/>
      <c r="C189" s="281" t="s">
        <v>867</v>
      </c>
      <c r="D189" s="276"/>
      <c r="E189" s="276"/>
      <c r="F189" s="295" t="s">
        <v>776</v>
      </c>
      <c r="G189" s="276"/>
      <c r="H189" s="276" t="s">
        <v>868</v>
      </c>
      <c r="I189" s="276" t="s">
        <v>810</v>
      </c>
      <c r="J189" s="276"/>
      <c r="K189" s="317"/>
    </row>
    <row r="190" spans="2:11" ht="15" customHeight="1">
      <c r="B190" s="296"/>
      <c r="C190" s="281" t="s">
        <v>869</v>
      </c>
      <c r="D190" s="276"/>
      <c r="E190" s="276"/>
      <c r="F190" s="295" t="s">
        <v>776</v>
      </c>
      <c r="G190" s="276"/>
      <c r="H190" s="276" t="s">
        <v>870</v>
      </c>
      <c r="I190" s="276" t="s">
        <v>810</v>
      </c>
      <c r="J190" s="276"/>
      <c r="K190" s="317"/>
    </row>
    <row r="191" spans="2:11" ht="15" customHeight="1">
      <c r="B191" s="296"/>
      <c r="C191" s="281" t="s">
        <v>871</v>
      </c>
      <c r="D191" s="276"/>
      <c r="E191" s="276"/>
      <c r="F191" s="295" t="s">
        <v>782</v>
      </c>
      <c r="G191" s="276"/>
      <c r="H191" s="276" t="s">
        <v>872</v>
      </c>
      <c r="I191" s="276" t="s">
        <v>810</v>
      </c>
      <c r="J191" s="276"/>
      <c r="K191" s="317"/>
    </row>
    <row r="192" spans="2:11" ht="15" customHeight="1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1">
      <c r="B197" s="267"/>
      <c r="C197" s="391" t="s">
        <v>873</v>
      </c>
      <c r="D197" s="391"/>
      <c r="E197" s="391"/>
      <c r="F197" s="391"/>
      <c r="G197" s="391"/>
      <c r="H197" s="391"/>
      <c r="I197" s="391"/>
      <c r="J197" s="391"/>
      <c r="K197" s="268"/>
    </row>
    <row r="198" spans="2:11" ht="25.5" customHeight="1">
      <c r="B198" s="267"/>
      <c r="C198" s="332" t="s">
        <v>874</v>
      </c>
      <c r="D198" s="332"/>
      <c r="E198" s="332"/>
      <c r="F198" s="332" t="s">
        <v>875</v>
      </c>
      <c r="G198" s="333"/>
      <c r="H198" s="390" t="s">
        <v>876</v>
      </c>
      <c r="I198" s="390"/>
      <c r="J198" s="390"/>
      <c r="K198" s="268"/>
    </row>
    <row r="199" spans="2:11" ht="5.25" customHeight="1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>
      <c r="B200" s="296"/>
      <c r="C200" s="276" t="s">
        <v>866</v>
      </c>
      <c r="D200" s="276"/>
      <c r="E200" s="276"/>
      <c r="F200" s="295" t="s">
        <v>45</v>
      </c>
      <c r="G200" s="276"/>
      <c r="H200" s="388" t="s">
        <v>877</v>
      </c>
      <c r="I200" s="388"/>
      <c r="J200" s="388"/>
      <c r="K200" s="317"/>
    </row>
    <row r="201" spans="2:11" ht="15" customHeight="1">
      <c r="B201" s="296"/>
      <c r="C201" s="302"/>
      <c r="D201" s="276"/>
      <c r="E201" s="276"/>
      <c r="F201" s="295" t="s">
        <v>46</v>
      </c>
      <c r="G201" s="276"/>
      <c r="H201" s="388" t="s">
        <v>878</v>
      </c>
      <c r="I201" s="388"/>
      <c r="J201" s="388"/>
      <c r="K201" s="317"/>
    </row>
    <row r="202" spans="2:11" ht="15" customHeight="1">
      <c r="B202" s="296"/>
      <c r="C202" s="302"/>
      <c r="D202" s="276"/>
      <c r="E202" s="276"/>
      <c r="F202" s="295" t="s">
        <v>49</v>
      </c>
      <c r="G202" s="276"/>
      <c r="H202" s="388" t="s">
        <v>879</v>
      </c>
      <c r="I202" s="388"/>
      <c r="J202" s="388"/>
      <c r="K202" s="317"/>
    </row>
    <row r="203" spans="2:11" ht="15" customHeight="1">
      <c r="B203" s="296"/>
      <c r="C203" s="276"/>
      <c r="D203" s="276"/>
      <c r="E203" s="276"/>
      <c r="F203" s="295" t="s">
        <v>47</v>
      </c>
      <c r="G203" s="276"/>
      <c r="H203" s="388" t="s">
        <v>880</v>
      </c>
      <c r="I203" s="388"/>
      <c r="J203" s="388"/>
      <c r="K203" s="317"/>
    </row>
    <row r="204" spans="2:11" ht="15" customHeight="1">
      <c r="B204" s="296"/>
      <c r="C204" s="276"/>
      <c r="D204" s="276"/>
      <c r="E204" s="276"/>
      <c r="F204" s="295" t="s">
        <v>48</v>
      </c>
      <c r="G204" s="276"/>
      <c r="H204" s="388" t="s">
        <v>881</v>
      </c>
      <c r="I204" s="388"/>
      <c r="J204" s="388"/>
      <c r="K204" s="317"/>
    </row>
    <row r="205" spans="2:11" ht="15" customHeight="1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>
      <c r="B206" s="296"/>
      <c r="C206" s="276" t="s">
        <v>822</v>
      </c>
      <c r="D206" s="276"/>
      <c r="E206" s="276"/>
      <c r="F206" s="295" t="s">
        <v>81</v>
      </c>
      <c r="G206" s="276"/>
      <c r="H206" s="388" t="s">
        <v>882</v>
      </c>
      <c r="I206" s="388"/>
      <c r="J206" s="388"/>
      <c r="K206" s="317"/>
    </row>
    <row r="207" spans="2:11" ht="15" customHeight="1">
      <c r="B207" s="296"/>
      <c r="C207" s="302"/>
      <c r="D207" s="276"/>
      <c r="E207" s="276"/>
      <c r="F207" s="295" t="s">
        <v>719</v>
      </c>
      <c r="G207" s="276"/>
      <c r="H207" s="388" t="s">
        <v>720</v>
      </c>
      <c r="I207" s="388"/>
      <c r="J207" s="388"/>
      <c r="K207" s="317"/>
    </row>
    <row r="208" spans="2:11" ht="15" customHeight="1">
      <c r="B208" s="296"/>
      <c r="C208" s="276"/>
      <c r="D208" s="276"/>
      <c r="E208" s="276"/>
      <c r="F208" s="295" t="s">
        <v>717</v>
      </c>
      <c r="G208" s="276"/>
      <c r="H208" s="388" t="s">
        <v>883</v>
      </c>
      <c r="I208" s="388"/>
      <c r="J208" s="388"/>
      <c r="K208" s="317"/>
    </row>
    <row r="209" spans="2:11" ht="15" customHeight="1">
      <c r="B209" s="334"/>
      <c r="C209" s="302"/>
      <c r="D209" s="302"/>
      <c r="E209" s="302"/>
      <c r="F209" s="295" t="s">
        <v>721</v>
      </c>
      <c r="G209" s="281"/>
      <c r="H209" s="389" t="s">
        <v>722</v>
      </c>
      <c r="I209" s="389"/>
      <c r="J209" s="389"/>
      <c r="K209" s="335"/>
    </row>
    <row r="210" spans="2:11" ht="15" customHeight="1">
      <c r="B210" s="334"/>
      <c r="C210" s="302"/>
      <c r="D210" s="302"/>
      <c r="E210" s="302"/>
      <c r="F210" s="295" t="s">
        <v>723</v>
      </c>
      <c r="G210" s="281"/>
      <c r="H210" s="389" t="s">
        <v>663</v>
      </c>
      <c r="I210" s="389"/>
      <c r="J210" s="389"/>
      <c r="K210" s="335"/>
    </row>
    <row r="211" spans="2:11" ht="15" customHeight="1">
      <c r="B211" s="334"/>
      <c r="C211" s="302"/>
      <c r="D211" s="302"/>
      <c r="E211" s="302"/>
      <c r="F211" s="336"/>
      <c r="G211" s="281"/>
      <c r="H211" s="337"/>
      <c r="I211" s="337"/>
      <c r="J211" s="337"/>
      <c r="K211" s="335"/>
    </row>
    <row r="212" spans="2:11" ht="15" customHeight="1">
      <c r="B212" s="334"/>
      <c r="C212" s="276" t="s">
        <v>846</v>
      </c>
      <c r="D212" s="302"/>
      <c r="E212" s="302"/>
      <c r="F212" s="295">
        <v>1</v>
      </c>
      <c r="G212" s="281"/>
      <c r="H212" s="389" t="s">
        <v>884</v>
      </c>
      <c r="I212" s="389"/>
      <c r="J212" s="389"/>
      <c r="K212" s="335"/>
    </row>
    <row r="213" spans="2:11" ht="15" customHeight="1">
      <c r="B213" s="334"/>
      <c r="C213" s="302"/>
      <c r="D213" s="302"/>
      <c r="E213" s="302"/>
      <c r="F213" s="295">
        <v>2</v>
      </c>
      <c r="G213" s="281"/>
      <c r="H213" s="389" t="s">
        <v>885</v>
      </c>
      <c r="I213" s="389"/>
      <c r="J213" s="389"/>
      <c r="K213" s="335"/>
    </row>
    <row r="214" spans="2:11" ht="15" customHeight="1">
      <c r="B214" s="334"/>
      <c r="C214" s="302"/>
      <c r="D214" s="302"/>
      <c r="E214" s="302"/>
      <c r="F214" s="295">
        <v>3</v>
      </c>
      <c r="G214" s="281"/>
      <c r="H214" s="389" t="s">
        <v>886</v>
      </c>
      <c r="I214" s="389"/>
      <c r="J214" s="389"/>
      <c r="K214" s="335"/>
    </row>
    <row r="215" spans="2:11" ht="15" customHeight="1">
      <c r="B215" s="334"/>
      <c r="C215" s="302"/>
      <c r="D215" s="302"/>
      <c r="E215" s="302"/>
      <c r="F215" s="295">
        <v>4</v>
      </c>
      <c r="G215" s="281"/>
      <c r="H215" s="389" t="s">
        <v>887</v>
      </c>
      <c r="I215" s="389"/>
      <c r="J215" s="389"/>
      <c r="K215" s="335"/>
    </row>
    <row r="216" spans="2:11" ht="12.75" customHeight="1"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 1 - SO  01 Rekonstrukce ...</vt:lpstr>
      <vt:lpstr>2 - VON Vedlejší a ostatn...</vt:lpstr>
      <vt:lpstr>Pokyny pro vyplnění</vt:lpstr>
      <vt:lpstr>' 1 - SO  01 Rekonstrukce ...'!Názvy_tisku</vt:lpstr>
      <vt:lpstr>'2 - VON Vedlejší a ostatn...'!Názvy_tisku</vt:lpstr>
      <vt:lpstr>'Rekapitulace stavby'!Názvy_tisku</vt:lpstr>
      <vt:lpstr>' 1 - SO  01 Rekonstrukce ...'!Oblast_tisku</vt:lpstr>
      <vt:lpstr>'2 - VON Vedlejší a ostatn...'!Oblast_tisku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Uživatel systému Windows</cp:lastModifiedBy>
  <dcterms:created xsi:type="dcterms:W3CDTF">2018-03-14T07:18:09Z</dcterms:created>
  <dcterms:modified xsi:type="dcterms:W3CDTF">2018-03-14T09:54:35Z</dcterms:modified>
</cp:coreProperties>
</file>